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Dle sborníku UOŽI" sheetId="2" r:id="rId2"/>
    <sheet name="02 - Dle sborníku URS" sheetId="3" r:id="rId3"/>
    <sheet name="01 - dle ÚRS - Zemní a st..." sheetId="4" r:id="rId4"/>
    <sheet name="02 - dle ÚOŽI" sheetId="5" r:id="rId5"/>
    <sheet name="03 - VON" sheetId="6" r:id="rId6"/>
    <sheet name="Seznam figur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Dle sborníku UOŽI'!$C$97:$K$300</definedName>
    <definedName name="_xlnm.Print_Area" localSheetId="1">'01 - Dle sborníku UOŽI'!$C$4:$J$41,'01 - Dle sborníku UOŽI'!$C$47:$J$77,'01 - Dle sborníku UOŽI'!$C$83:$K$300</definedName>
    <definedName name="_xlnm.Print_Titles" localSheetId="1">'01 - Dle sborníku UOŽI'!$97:$97</definedName>
    <definedName name="_xlnm._FilterDatabase" localSheetId="2" hidden="1">'02 - Dle sborníku URS'!$C$88:$K$131</definedName>
    <definedName name="_xlnm.Print_Area" localSheetId="2">'02 - Dle sborníku URS'!$C$4:$J$41,'02 - Dle sborníku URS'!$C$47:$J$68,'02 - Dle sborníku URS'!$C$74:$K$131</definedName>
    <definedName name="_xlnm.Print_Titles" localSheetId="2">'02 - Dle sborníku URS'!$88:$88</definedName>
    <definedName name="_xlnm._FilterDatabase" localSheetId="3" hidden="1">'01 - dle ÚRS - Zemní a st...'!$C$87:$K$111</definedName>
    <definedName name="_xlnm.Print_Area" localSheetId="3">'01 - dle ÚRS - Zemní a st...'!$C$4:$J$41,'01 - dle ÚRS - Zemní a st...'!$C$47:$J$67,'01 - dle ÚRS - Zemní a st...'!$C$73:$K$111</definedName>
    <definedName name="_xlnm.Print_Titles" localSheetId="3">'01 - dle ÚRS - Zemní a st...'!$87:$87</definedName>
    <definedName name="_xlnm._FilterDatabase" localSheetId="4" hidden="1">'02 - dle ÚOŽI'!$C$90:$K$182</definedName>
    <definedName name="_xlnm.Print_Area" localSheetId="4">'02 - dle ÚOŽI'!$C$4:$J$41,'02 - dle ÚOŽI'!$C$47:$J$70,'02 - dle ÚOŽI'!$C$76:$K$182</definedName>
    <definedName name="_xlnm.Print_Titles" localSheetId="4">'02 - dle ÚOŽI'!$90:$90</definedName>
    <definedName name="_xlnm._FilterDatabase" localSheetId="5" hidden="1">'03 - VON'!$C$80:$K$145</definedName>
    <definedName name="_xlnm.Print_Area" localSheetId="5">'03 - VON'!$C$4:$J$39,'03 - VON'!$C$45:$J$62,'03 - VON'!$C$68:$K$145</definedName>
    <definedName name="_xlnm.Print_Titles" localSheetId="5">'03 - VON'!$80:$80</definedName>
    <definedName name="_xlnm.Print_Area" localSheetId="6">'Seznam figur'!$C$4:$G$163</definedName>
    <definedName name="_xlnm.Print_Titles" localSheetId="6">'Seznam figur'!$9:$9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D7"/>
  <c i="6" r="J37"/>
  <c r="J36"/>
  <c i="1" r="AY61"/>
  <c i="6" r="J35"/>
  <c i="1" r="AX61"/>
  <c i="6"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95"/>
  <c r="BH95"/>
  <c r="BG95"/>
  <c r="BF95"/>
  <c r="T95"/>
  <c r="R95"/>
  <c r="P95"/>
  <c r="BI84"/>
  <c r="BH84"/>
  <c r="BG84"/>
  <c r="BF84"/>
  <c r="T84"/>
  <c r="R84"/>
  <c r="P84"/>
  <c r="BI83"/>
  <c r="BH83"/>
  <c r="BG83"/>
  <c r="BF83"/>
  <c r="T83"/>
  <c r="R83"/>
  <c r="P83"/>
  <c r="J78"/>
  <c r="J77"/>
  <c r="F75"/>
  <c r="E73"/>
  <c r="J55"/>
  <c r="J54"/>
  <c r="F52"/>
  <c r="E50"/>
  <c r="J18"/>
  <c r="E18"/>
  <c r="F55"/>
  <c r="J17"/>
  <c r="J15"/>
  <c r="E15"/>
  <c r="F54"/>
  <c r="J14"/>
  <c r="J12"/>
  <c r="J52"/>
  <c r="E7"/>
  <c r="E71"/>
  <c i="5" r="J39"/>
  <c r="J38"/>
  <c i="1" r="AY60"/>
  <c i="5" r="J37"/>
  <c i="1" r="AX60"/>
  <c i="5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6"/>
  <c r="BH106"/>
  <c r="BG106"/>
  <c r="BF106"/>
  <c r="T106"/>
  <c r="R106"/>
  <c r="P106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J88"/>
  <c r="F85"/>
  <c r="E83"/>
  <c r="J59"/>
  <c r="F56"/>
  <c r="E54"/>
  <c r="J23"/>
  <c r="E23"/>
  <c r="J87"/>
  <c r="J22"/>
  <c r="J20"/>
  <c r="E20"/>
  <c r="F88"/>
  <c r="J19"/>
  <c r="J17"/>
  <c r="E17"/>
  <c r="F58"/>
  <c r="J16"/>
  <c r="J14"/>
  <c r="J85"/>
  <c r="E7"/>
  <c r="E79"/>
  <c i="4" r="J39"/>
  <c r="J38"/>
  <c i="1" r="AY59"/>
  <c i="4" r="J37"/>
  <c i="1" r="AX59"/>
  <c i="4"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1"/>
  <c r="BH91"/>
  <c r="BG91"/>
  <c r="BF91"/>
  <c r="T91"/>
  <c r="R91"/>
  <c r="P91"/>
  <c r="J85"/>
  <c r="F82"/>
  <c r="E80"/>
  <c r="J59"/>
  <c r="F56"/>
  <c r="E54"/>
  <c r="J23"/>
  <c r="E23"/>
  <c r="J58"/>
  <c r="J22"/>
  <c r="J20"/>
  <c r="E20"/>
  <c r="F85"/>
  <c r="J19"/>
  <c r="J17"/>
  <c r="E17"/>
  <c r="F84"/>
  <c r="J16"/>
  <c r="J14"/>
  <c r="J56"/>
  <c r="E7"/>
  <c r="E50"/>
  <c i="3" r="J39"/>
  <c r="J38"/>
  <c i="1" r="AY57"/>
  <c i="3" r="J37"/>
  <c i="1" r="AX57"/>
  <c i="3"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BI92"/>
  <c r="BH92"/>
  <c r="BG92"/>
  <c r="BF92"/>
  <c r="T92"/>
  <c r="R92"/>
  <c r="P92"/>
  <c r="J86"/>
  <c r="J85"/>
  <c r="F83"/>
  <c r="E81"/>
  <c r="J59"/>
  <c r="J58"/>
  <c r="F56"/>
  <c r="E54"/>
  <c r="J20"/>
  <c r="E20"/>
  <c r="F86"/>
  <c r="J19"/>
  <c r="J17"/>
  <c r="E17"/>
  <c r="F58"/>
  <c r="J16"/>
  <c r="J14"/>
  <c r="J83"/>
  <c r="E7"/>
  <c r="E77"/>
  <c i="2" r="J181"/>
  <c r="J110"/>
  <c r="J39"/>
  <c r="J38"/>
  <c i="1" r="AY56"/>
  <c i="2" r="J37"/>
  <c i="1" r="AX56"/>
  <c i="2"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J69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J66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J95"/>
  <c r="J94"/>
  <c r="F92"/>
  <c r="E90"/>
  <c r="J59"/>
  <c r="J58"/>
  <c r="F56"/>
  <c r="E54"/>
  <c r="J20"/>
  <c r="E20"/>
  <c r="F95"/>
  <c r="J19"/>
  <c r="J17"/>
  <c r="E17"/>
  <c r="F94"/>
  <c r="J16"/>
  <c r="J14"/>
  <c r="J56"/>
  <c r="E7"/>
  <c r="E50"/>
  <c i="1" r="L50"/>
  <c r="AM50"/>
  <c r="AM49"/>
  <c r="L49"/>
  <c r="AM47"/>
  <c r="L47"/>
  <c r="L45"/>
  <c r="L44"/>
  <c i="2" r="BK196"/>
  <c r="J245"/>
  <c r="BK183"/>
  <c r="BK102"/>
  <c r="BK220"/>
  <c r="BK225"/>
  <c r="BK146"/>
  <c r="J203"/>
  <c r="J215"/>
  <c r="J151"/>
  <c r="BK124"/>
  <c r="BK104"/>
  <c r="J172"/>
  <c r="J299"/>
  <c r="J286"/>
  <c r="J243"/>
  <c r="BK177"/>
  <c r="BK194"/>
  <c i="3" r="BK130"/>
  <c r="BK110"/>
  <c i="4" r="J91"/>
  <c i="5" r="J125"/>
  <c r="J145"/>
  <c r="BK175"/>
  <c r="J165"/>
  <c r="BK159"/>
  <c r="J129"/>
  <c r="J150"/>
  <c r="BK114"/>
  <c r="BK96"/>
  <c i="6" r="BK124"/>
  <c i="2" r="BK249"/>
  <c r="J210"/>
  <c r="BK263"/>
  <c r="J155"/>
  <c r="J130"/>
  <c r="BK297"/>
  <c r="BK283"/>
  <c r="J219"/>
  <c i="3" r="BK120"/>
  <c i="4" r="BK101"/>
  <c i="5" r="J123"/>
  <c r="BK148"/>
  <c r="J111"/>
  <c i="2" r="BK191"/>
  <c r="J230"/>
  <c r="J114"/>
  <c r="J191"/>
  <c r="BK147"/>
  <c r="J294"/>
  <c r="J267"/>
  <c r="J217"/>
  <c i="3" r="J130"/>
  <c r="BK100"/>
  <c i="5" r="BK109"/>
  <c r="J117"/>
  <c r="BK163"/>
  <c r="J118"/>
  <c i="2" r="BK195"/>
  <c r="BK126"/>
  <c r="BK122"/>
  <c r="J171"/>
  <c r="J221"/>
  <c r="BK287"/>
  <c r="BK295"/>
  <c r="J229"/>
  <c r="BK228"/>
  <c i="5" r="BK182"/>
  <c r="J113"/>
  <c r="J155"/>
  <c r="J127"/>
  <c i="6" r="J139"/>
  <c i="2" r="J270"/>
  <c r="BK178"/>
  <c r="BK212"/>
  <c r="BK219"/>
  <c r="J148"/>
  <c r="J279"/>
  <c r="BK267"/>
  <c r="BK205"/>
  <c i="3" r="J94"/>
  <c i="5" r="BK172"/>
  <c i="6" r="J144"/>
  <c i="2" r="BK187"/>
  <c r="BK158"/>
  <c i="1" r="AS55"/>
  <c i="3" r="BK128"/>
  <c i="5" r="BK118"/>
  <c r="BK97"/>
  <c r="BK165"/>
  <c i="2" r="J240"/>
  <c r="BK254"/>
  <c r="J246"/>
  <c r="BK224"/>
  <c r="J261"/>
  <c r="J152"/>
  <c r="BK106"/>
  <c r="J157"/>
  <c r="J134"/>
  <c i="3" r="BK122"/>
  <c i="5" r="BK111"/>
  <c r="BK105"/>
  <c r="BK170"/>
  <c i="6" r="BK84"/>
  <c i="2" r="J103"/>
  <c r="J257"/>
  <c r="BK141"/>
  <c r="J141"/>
  <c r="BK299"/>
  <c r="J278"/>
  <c r="BK133"/>
  <c r="J127"/>
  <c r="J287"/>
  <c r="BK226"/>
  <c r="J176"/>
  <c i="3" r="J128"/>
  <c i="5" r="J146"/>
  <c r="J178"/>
  <c r="J102"/>
  <c r="BK141"/>
  <c i="2" r="J153"/>
  <c r="BK232"/>
  <c i="4" r="J108"/>
  <c i="5" r="J141"/>
  <c i="2" r="BK278"/>
  <c r="J179"/>
  <c r="BK285"/>
  <c r="J133"/>
  <c i="5" r="J156"/>
  <c i="6" r="BK129"/>
  <c i="2" r="J277"/>
  <c r="J170"/>
  <c r="J284"/>
  <c i="4" r="BK97"/>
  <c i="5" r="BK113"/>
  <c i="2" r="J288"/>
  <c r="BK125"/>
  <c r="J178"/>
  <c i="5" r="J154"/>
  <c r="BK149"/>
  <c i="6" r="J145"/>
  <c i="2" r="J128"/>
  <c r="J225"/>
  <c r="BK280"/>
  <c i="3" r="J108"/>
  <c i="5" r="BK173"/>
  <c i="6" r="BK145"/>
  <c i="2" r="J236"/>
  <c r="J220"/>
  <c r="J260"/>
  <c i="3" r="BK114"/>
  <c i="5" r="BK131"/>
  <c r="BK124"/>
  <c i="2" r="J117"/>
  <c r="BK300"/>
  <c r="J121"/>
  <c r="J139"/>
  <c i="4" r="J97"/>
  <c i="5" r="J114"/>
  <c i="2" r="BK261"/>
  <c r="J238"/>
  <c r="BK276"/>
  <c r="BK164"/>
  <c r="BK198"/>
  <c r="BK298"/>
  <c r="BK256"/>
  <c r="BK227"/>
  <c i="3" r="J126"/>
  <c i="5" r="J169"/>
  <c r="J134"/>
  <c r="J161"/>
  <c r="BK95"/>
  <c i="2" r="BK120"/>
  <c r="J254"/>
  <c r="BK234"/>
  <c r="J145"/>
  <c r="J174"/>
  <c i="5" r="BK179"/>
  <c r="BK166"/>
  <c i="6" r="BK142"/>
  <c i="2" r="J140"/>
  <c r="BK109"/>
  <c r="BK288"/>
  <c i="3" r="J124"/>
  <c i="5" r="J180"/>
  <c i="6" r="BK95"/>
  <c i="2" r="J249"/>
  <c r="BK149"/>
  <c r="BK279"/>
  <c i="3" r="BK116"/>
  <c i="5" r="J167"/>
  <c i="2" r="J158"/>
  <c r="BK145"/>
  <c r="BK129"/>
  <c r="BK142"/>
  <c i="5" r="BK150"/>
  <c i="6" r="J137"/>
  <c i="2" r="J120"/>
  <c r="J296"/>
  <c r="BK216"/>
  <c i="5" r="BK138"/>
  <c r="BK155"/>
  <c i="2" r="BK123"/>
  <c r="BK179"/>
  <c r="BK236"/>
  <c r="J118"/>
  <c i="5" r="BK130"/>
  <c r="BK117"/>
  <c i="2" r="BK192"/>
  <c r="J213"/>
  <c r="J193"/>
  <c r="BK286"/>
  <c r="BK210"/>
  <c i="5" r="BK180"/>
  <c r="BK99"/>
  <c i="6" r="J83"/>
  <c i="2" r="J199"/>
  <c r="J144"/>
  <c r="BK143"/>
  <c r="J223"/>
  <c i="5" r="J139"/>
  <c r="BK154"/>
  <c i="2" r="J276"/>
  <c r="J125"/>
  <c r="J232"/>
  <c r="J295"/>
  <c r="J164"/>
  <c r="J116"/>
  <c r="J108"/>
  <c r="J231"/>
  <c i="3" r="BK118"/>
  <c i="4" r="BK103"/>
  <c i="5" r="BK161"/>
  <c r="BK103"/>
  <c r="J160"/>
  <c r="BK144"/>
  <c i="6" r="BK139"/>
  <c i="2" r="J177"/>
  <c r="BK172"/>
  <c r="BK114"/>
  <c r="J259"/>
  <c i="5" r="BK145"/>
  <c r="J182"/>
  <c i="2" r="BK255"/>
  <c r="BK258"/>
  <c r="J113"/>
  <c r="BK185"/>
  <c i="5" r="BK162"/>
  <c r="BK100"/>
  <c i="2" r="BK113"/>
  <c r="BK290"/>
  <c r="BK247"/>
  <c i="4" r="BK110"/>
  <c i="5" r="BK106"/>
  <c i="2" r="J241"/>
  <c r="J195"/>
  <c r="BK152"/>
  <c r="BK291"/>
  <c i="3" r="J100"/>
  <c i="5" r="J106"/>
  <c i="2" r="BK211"/>
  <c r="J150"/>
  <c r="BK250"/>
  <c i="4" r="J110"/>
  <c i="5" r="J137"/>
  <c r="BK128"/>
  <c i="2" r="J187"/>
  <c r="BK229"/>
  <c i="5" r="J170"/>
  <c r="J149"/>
  <c i="2" r="BK282"/>
  <c r="BK116"/>
  <c r="J253"/>
  <c r="J258"/>
  <c r="BK155"/>
  <c r="BK112"/>
  <c r="BK257"/>
  <c r="BK140"/>
  <c i="3" r="BK104"/>
  <c i="5" r="J100"/>
  <c r="BK147"/>
  <c r="BK157"/>
  <c i="6" r="BK144"/>
  <c i="2" r="J207"/>
  <c r="J196"/>
  <c r="BK292"/>
  <c r="J233"/>
  <c i="3" r="J122"/>
  <c i="5" r="J95"/>
  <c r="J120"/>
  <c i="2" r="BK127"/>
  <c r="BK132"/>
  <c r="J273"/>
  <c i="4" r="J103"/>
  <c i="5" r="BK132"/>
  <c i="2" r="BK277"/>
  <c r="BK214"/>
  <c r="J185"/>
  <c r="J112"/>
  <c i="3" r="J110"/>
  <c i="5" r="J153"/>
  <c r="J142"/>
  <c i="2" r="J119"/>
  <c r="J227"/>
  <c r="BK101"/>
  <c r="BK239"/>
  <c i="5" r="BK181"/>
  <c i="2" r="BK170"/>
  <c r="BK243"/>
  <c r="BK230"/>
  <c i="4" r="J105"/>
  <c i="5" r="J179"/>
  <c i="2" r="BK265"/>
  <c r="BK242"/>
  <c r="BK174"/>
  <c r="J208"/>
  <c i="4" r="BK91"/>
  <c i="5" r="BK134"/>
  <c i="2" r="BK275"/>
  <c r="J204"/>
  <c r="BK260"/>
  <c r="J252"/>
  <c i="4" r="BK108"/>
  <c i="5" r="BK146"/>
  <c i="6" r="BK137"/>
  <c i="2" r="BK197"/>
  <c r="BK222"/>
  <c r="BK150"/>
  <c r="BK215"/>
  <c i="3" r="BK112"/>
  <c i="5" r="BK151"/>
  <c i="2" r="J234"/>
  <c r="BK175"/>
  <c r="J129"/>
  <c r="J242"/>
  <c r="BK134"/>
  <c r="BK271"/>
  <c r="J290"/>
  <c r="J115"/>
  <c i="3" r="BK94"/>
  <c i="5" r="J151"/>
  <c r="J162"/>
  <c r="J108"/>
  <c r="BK169"/>
  <c r="BK123"/>
  <c i="2" r="J205"/>
  <c r="J123"/>
  <c r="J201"/>
  <c r="J266"/>
  <c r="J211"/>
  <c i="5" r="J158"/>
  <c r="J128"/>
  <c i="2" r="J263"/>
  <c r="J226"/>
  <c r="BK213"/>
  <c r="J202"/>
  <c i="5" r="BK135"/>
  <c r="BK137"/>
  <c i="2" r="J194"/>
  <c r="J255"/>
  <c r="BK245"/>
  <c i="3" r="J120"/>
  <c i="5" r="BK133"/>
  <c i="6" r="BK141"/>
  <c i="2" r="BK253"/>
  <c r="J291"/>
  <c r="BK180"/>
  <c i="3" r="J114"/>
  <c i="5" r="BK120"/>
  <c i="2" r="BK251"/>
  <c r="BK289"/>
  <c r="J214"/>
  <c i="3" r="J92"/>
  <c i="5" r="BK164"/>
  <c i="6" r="J142"/>
  <c i="2" r="BK184"/>
  <c r="J122"/>
  <c r="BK171"/>
  <c i="4" r="BK105"/>
  <c i="5" r="BK127"/>
  <c i="6" r="J141"/>
  <c i="2" r="J156"/>
  <c r="J149"/>
  <c r="J298"/>
  <c r="BK203"/>
  <c i="5" r="BK102"/>
  <c r="BK126"/>
  <c i="2" r="J256"/>
  <c r="BK274"/>
  <c r="J237"/>
  <c r="BK294"/>
  <c i="3" r="J116"/>
  <c i="5" r="BK108"/>
  <c i="6" r="J129"/>
  <c i="2" r="BK151"/>
  <c r="J289"/>
  <c i="3" r="J112"/>
  <c i="5" r="J105"/>
  <c i="6" r="BK136"/>
  <c i="2" r="BK186"/>
  <c r="J224"/>
  <c r="J300"/>
  <c i="3" r="BK124"/>
  <c i="5" r="J109"/>
  <c i="6" r="BK83"/>
  <c i="2" r="BK231"/>
  <c r="BK118"/>
  <c r="J216"/>
  <c i="5" r="BK153"/>
  <c r="BK160"/>
  <c i="2" r="J138"/>
  <c r="J222"/>
  <c r="BK238"/>
  <c r="J106"/>
  <c r="J268"/>
  <c i="1" r="AS58"/>
  <c i="2" r="BK176"/>
  <c r="BK199"/>
  <c i="3" r="BK92"/>
  <c i="5" r="BK143"/>
  <c r="J164"/>
  <c r="J103"/>
  <c r="BK122"/>
  <c i="6" r="J124"/>
  <c i="2" r="BK103"/>
  <c r="J265"/>
  <c r="J184"/>
  <c r="BK193"/>
  <c i="5" r="J163"/>
  <c r="BK94"/>
  <c i="2" r="J250"/>
  <c r="BK270"/>
  <c r="BK156"/>
  <c r="BK108"/>
  <c i="5" r="J157"/>
  <c r="J97"/>
  <c i="2" r="BK241"/>
  <c r="BK269"/>
  <c r="J142"/>
  <c r="J262"/>
  <c i="3" r="BK108"/>
  <c i="5" r="J168"/>
  <c r="J132"/>
  <c i="2" r="BK204"/>
  <c r="J247"/>
  <c r="BK117"/>
  <c i="3" r="J118"/>
  <c i="5" r="J122"/>
  <c i="2" r="J218"/>
  <c r="BK266"/>
  <c i="3" r="BK98"/>
  <c i="5" r="J143"/>
  <c i="6" r="BK140"/>
  <c i="2" r="J107"/>
  <c r="BK209"/>
  <c r="J297"/>
  <c i="5" r="J147"/>
  <c r="BK152"/>
  <c i="2" r="J282"/>
  <c r="BK121"/>
  <c r="BK107"/>
  <c r="J271"/>
  <c i="3" r="J98"/>
  <c i="5" r="J144"/>
  <c i="2" r="BK235"/>
  <c r="BK157"/>
  <c r="BK119"/>
  <c r="BK105"/>
  <c r="BK207"/>
  <c i="5" r="BK178"/>
  <c r="BK168"/>
  <c i="2" r="BK252"/>
  <c r="J209"/>
  <c r="J197"/>
  <c r="BK284"/>
  <c r="J131"/>
  <c r="J198"/>
  <c r="J274"/>
  <c r="J109"/>
  <c i="4" r="J101"/>
  <c i="5" r="J99"/>
  <c r="J131"/>
  <c r="J135"/>
  <c i="2" r="BK262"/>
  <c r="J239"/>
  <c r="J147"/>
  <c i="5" r="J175"/>
  <c r="J130"/>
  <c i="2" r="BK115"/>
  <c r="BK296"/>
  <c r="J146"/>
  <c r="BK200"/>
  <c i="5" r="BK156"/>
  <c r="J159"/>
  <c i="6" r="J136"/>
  <c i="2" r="J272"/>
  <c r="J180"/>
  <c r="BK154"/>
  <c r="J248"/>
  <c i="5" r="BK116"/>
  <c i="6" r="J95"/>
  <c i="2" r="J188"/>
  <c r="J200"/>
  <c r="J102"/>
  <c r="BK223"/>
  <c r="BK233"/>
  <c r="BK148"/>
  <c r="J292"/>
  <c r="BK268"/>
  <c r="BK217"/>
  <c i="3" r="J102"/>
  <c i="5" r="J110"/>
  <c r="J138"/>
  <c r="BK110"/>
  <c r="J133"/>
  <c i="6" r="J140"/>
  <c i="2" r="J124"/>
  <c r="J183"/>
  <c r="J104"/>
  <c i="3" r="BK126"/>
  <c i="5" r="J172"/>
  <c r="J116"/>
  <c i="2" r="BK237"/>
  <c r="BK130"/>
  <c r="J251"/>
  <c i="5" r="J173"/>
  <c r="BK167"/>
  <c i="2" r="BK259"/>
  <c r="BK131"/>
  <c r="BK188"/>
  <c r="J186"/>
  <c i="5" r="BK142"/>
  <c r="J148"/>
  <c i="2" r="BK246"/>
  <c r="BK202"/>
  <c r="BK201"/>
  <c r="BK221"/>
  <c i="5" r="J181"/>
  <c i="6" r="J84"/>
  <c i="2" r="BK139"/>
  <c r="J285"/>
  <c r="J105"/>
  <c i="5" r="J94"/>
  <c r="BK125"/>
  <c i="2" r="J235"/>
  <c r="BK248"/>
  <c r="BK128"/>
  <c i="3" r="BK106"/>
  <c i="5" r="J152"/>
  <c i="2" r="J275"/>
  <c r="J192"/>
  <c r="J154"/>
  <c r="J132"/>
  <c r="BK138"/>
  <c i="5" r="BK139"/>
  <c i="2" r="J143"/>
  <c r="BK240"/>
  <c r="J280"/>
  <c r="BK218"/>
  <c i="3" r="BK102"/>
  <c i="5" r="BK158"/>
  <c i="2" r="J228"/>
  <c r="BK144"/>
  <c r="J175"/>
  <c r="BK272"/>
  <c r="BK153"/>
  <c r="J283"/>
  <c r="J126"/>
  <c r="J212"/>
  <c i="3" r="J104"/>
  <c i="5" r="BK129"/>
  <c r="J126"/>
  <c r="J166"/>
  <c i="2" r="BK273"/>
  <c r="J101"/>
  <c r="BK208"/>
  <c r="J269"/>
  <c i="3" r="J106"/>
  <c i="5" r="J124"/>
  <c r="J96"/>
  <c i="2" l="1" r="R100"/>
  <c r="R99"/>
  <c r="P173"/>
  <c r="P111"/>
  <c r="R182"/>
  <c r="BK293"/>
  <c r="J293"/>
  <c r="J76"/>
  <c i="3" r="T91"/>
  <c r="T90"/>
  <c i="2" r="BK173"/>
  <c r="J173"/>
  <c r="J68"/>
  <c r="T182"/>
  <c r="R281"/>
  <c i="3" r="BK91"/>
  <c r="BK90"/>
  <c i="4" r="BK107"/>
  <c r="J107"/>
  <c r="J66"/>
  <c i="2" r="T244"/>
  <c r="T206"/>
  <c r="T190"/>
  <c i="3" r="P91"/>
  <c r="P90"/>
  <c i="4" r="BK90"/>
  <c r="J90"/>
  <c r="J65"/>
  <c i="5" r="T93"/>
  <c r="P112"/>
  <c r="BK177"/>
  <c r="J177"/>
  <c r="J69"/>
  <c i="6" r="BK82"/>
  <c i="2" r="T100"/>
  <c r="T99"/>
  <c r="BK182"/>
  <c r="J182"/>
  <c r="J70"/>
  <c r="T281"/>
  <c i="3" r="R91"/>
  <c r="R90"/>
  <c i="4" r="R90"/>
  <c i="5" r="R140"/>
  <c r="BK93"/>
  <c r="J93"/>
  <c r="J65"/>
  <c r="BK112"/>
  <c r="J112"/>
  <c r="J67"/>
  <c r="R177"/>
  <c i="6" r="P82"/>
  <c i="2" r="P244"/>
  <c r="P206"/>
  <c r="P190"/>
  <c r="R293"/>
  <c i="3" r="R97"/>
  <c r="R96"/>
  <c i="4" r="T90"/>
  <c i="5" r="P101"/>
  <c r="R101"/>
  <c r="T101"/>
  <c r="T177"/>
  <c i="6" r="R82"/>
  <c i="5" r="R93"/>
  <c r="BK140"/>
  <c r="J140"/>
  <c r="J68"/>
  <c i="6" r="T82"/>
  <c i="2" r="R244"/>
  <c r="R206"/>
  <c r="R190"/>
  <c r="R189"/>
  <c i="3" r="BK97"/>
  <c r="J97"/>
  <c r="J67"/>
  <c i="4" r="T107"/>
  <c i="6" r="BK135"/>
  <c r="J135"/>
  <c r="J61"/>
  <c i="2" r="BK244"/>
  <c r="J244"/>
  <c r="J74"/>
  <c r="P293"/>
  <c i="3" r="T97"/>
  <c r="T96"/>
  <c r="T89"/>
  <c i="4" r="R107"/>
  <c i="5" r="P140"/>
  <c i="2" r="P100"/>
  <c r="P99"/>
  <c r="R173"/>
  <c r="R111"/>
  <c r="BK281"/>
  <c r="J281"/>
  <c r="J75"/>
  <c i="4" r="P90"/>
  <c i="5" r="P93"/>
  <c r="P92"/>
  <c r="T112"/>
  <c i="6" r="R135"/>
  <c i="5" r="R112"/>
  <c r="P177"/>
  <c i="6" r="P135"/>
  <c i="2" r="BK100"/>
  <c r="BK99"/>
  <c r="T173"/>
  <c r="T111"/>
  <c r="P182"/>
  <c r="P281"/>
  <c r="T293"/>
  <c i="3" r="P97"/>
  <c r="P96"/>
  <c r="P89"/>
  <c i="1" r="AU57"/>
  <c i="4" r="P107"/>
  <c i="5" r="BK101"/>
  <c r="J101"/>
  <c r="J66"/>
  <c r="T140"/>
  <c i="6" r="T135"/>
  <c i="2" r="BK111"/>
  <c r="J111"/>
  <c r="J67"/>
  <c r="BK206"/>
  <c r="BK190"/>
  <c r="J190"/>
  <c r="J72"/>
  <c i="6" r="F77"/>
  <c r="F78"/>
  <c r="BE84"/>
  <c r="BE141"/>
  <c r="BE144"/>
  <c r="BE129"/>
  <c r="BE140"/>
  <c r="BE83"/>
  <c r="BE136"/>
  <c r="J75"/>
  <c r="BE124"/>
  <c r="BE137"/>
  <c r="E48"/>
  <c r="BE95"/>
  <c r="BE142"/>
  <c r="BE139"/>
  <c r="BE145"/>
  <c i="5" r="F87"/>
  <c r="BE108"/>
  <c r="BE126"/>
  <c r="BE135"/>
  <c r="E50"/>
  <c r="BE102"/>
  <c r="BE106"/>
  <c r="BE109"/>
  <c r="BE117"/>
  <c r="BE120"/>
  <c r="BE133"/>
  <c r="BE138"/>
  <c r="BE103"/>
  <c r="BE118"/>
  <c r="BE123"/>
  <c r="BE132"/>
  <c r="BE139"/>
  <c r="BE153"/>
  <c r="BE158"/>
  <c r="BE162"/>
  <c r="BE182"/>
  <c r="BE155"/>
  <c r="BE172"/>
  <c i="4" r="BK89"/>
  <c r="J89"/>
  <c r="J64"/>
  <c i="5" r="F59"/>
  <c r="BE99"/>
  <c r="BE113"/>
  <c r="BE116"/>
  <c r="BE127"/>
  <c r="BE130"/>
  <c r="BE134"/>
  <c r="BE143"/>
  <c r="BE145"/>
  <c r="BE146"/>
  <c r="BE150"/>
  <c r="BE152"/>
  <c r="BE163"/>
  <c r="BE167"/>
  <c r="BE169"/>
  <c r="BE173"/>
  <c r="BE94"/>
  <c r="BE110"/>
  <c r="BE124"/>
  <c r="BE128"/>
  <c r="BE144"/>
  <c r="BE156"/>
  <c r="BE175"/>
  <c r="J58"/>
  <c r="BE96"/>
  <c r="BE111"/>
  <c r="BE129"/>
  <c r="BE179"/>
  <c r="BE97"/>
  <c r="BE100"/>
  <c r="BE125"/>
  <c r="BE131"/>
  <c r="BE149"/>
  <c r="BE151"/>
  <c r="BE157"/>
  <c r="BE161"/>
  <c r="BE165"/>
  <c r="J56"/>
  <c r="BE105"/>
  <c r="BE122"/>
  <c r="BE137"/>
  <c r="BE148"/>
  <c r="BE159"/>
  <c r="BE160"/>
  <c r="BE164"/>
  <c r="BE168"/>
  <c r="BE180"/>
  <c r="BE166"/>
  <c r="BE95"/>
  <c r="BE114"/>
  <c r="BE141"/>
  <c r="BE142"/>
  <c r="BE147"/>
  <c r="BE154"/>
  <c r="BE170"/>
  <c r="BE178"/>
  <c r="BE181"/>
  <c i="3" r="J91"/>
  <c r="J65"/>
  <c i="4" r="E76"/>
  <c i="3" r="BK96"/>
  <c r="J96"/>
  <c r="J66"/>
  <c i="4" r="J82"/>
  <c r="F58"/>
  <c r="J84"/>
  <c r="BE103"/>
  <c i="3" r="J90"/>
  <c r="J64"/>
  <c i="4" r="F59"/>
  <c r="BE101"/>
  <c r="BE91"/>
  <c r="BE97"/>
  <c r="BE108"/>
  <c r="BE105"/>
  <c r="BE110"/>
  <c i="2" r="BK189"/>
  <c r="J189"/>
  <c r="J71"/>
  <c r="J206"/>
  <c r="J73"/>
  <c i="3" r="E50"/>
  <c r="F85"/>
  <c r="J56"/>
  <c r="F59"/>
  <c r="BE92"/>
  <c r="BE98"/>
  <c r="BE106"/>
  <c r="BE120"/>
  <c r="BE108"/>
  <c i="2" r="J99"/>
  <c r="J64"/>
  <c r="J100"/>
  <c r="J65"/>
  <c i="3" r="BE102"/>
  <c r="BE112"/>
  <c r="BE114"/>
  <c r="BE118"/>
  <c r="BE110"/>
  <c r="BE128"/>
  <c r="BE94"/>
  <c r="BE104"/>
  <c r="BE130"/>
  <c r="BE100"/>
  <c r="BE116"/>
  <c r="BE122"/>
  <c r="BE124"/>
  <c r="BE126"/>
  <c i="2" r="BE107"/>
  <c r="BE113"/>
  <c r="BE141"/>
  <c r="BE186"/>
  <c r="BE212"/>
  <c r="BE225"/>
  <c r="F59"/>
  <c r="J92"/>
  <c r="BE187"/>
  <c r="BE201"/>
  <c r="BE203"/>
  <c r="BE215"/>
  <c r="BE220"/>
  <c r="BE228"/>
  <c r="BE253"/>
  <c r="BE263"/>
  <c r="BE277"/>
  <c r="BE280"/>
  <c r="BE282"/>
  <c r="BE285"/>
  <c r="BE287"/>
  <c r="BE288"/>
  <c r="BE289"/>
  <c r="BE292"/>
  <c r="BE294"/>
  <c r="BE295"/>
  <c r="BE296"/>
  <c r="BE297"/>
  <c r="BE299"/>
  <c r="BE300"/>
  <c r="F58"/>
  <c r="BE102"/>
  <c r="BE123"/>
  <c r="BE133"/>
  <c r="BE134"/>
  <c r="BE146"/>
  <c r="BE158"/>
  <c r="BE177"/>
  <c r="BE197"/>
  <c r="BE198"/>
  <c r="BE202"/>
  <c r="BE232"/>
  <c r="BE234"/>
  <c r="BE237"/>
  <c r="BE240"/>
  <c r="BE241"/>
  <c r="BE246"/>
  <c r="BE257"/>
  <c r="BE290"/>
  <c r="BE298"/>
  <c r="E86"/>
  <c r="BE103"/>
  <c r="BE108"/>
  <c r="BE109"/>
  <c r="BE115"/>
  <c r="BE116"/>
  <c r="BE118"/>
  <c r="BE125"/>
  <c r="BE132"/>
  <c r="BE140"/>
  <c r="BE142"/>
  <c r="BE157"/>
  <c r="BE174"/>
  <c r="BE195"/>
  <c r="BE204"/>
  <c r="BE214"/>
  <c r="BE222"/>
  <c r="BE227"/>
  <c r="BE230"/>
  <c r="BE233"/>
  <c r="BE254"/>
  <c r="BE258"/>
  <c r="BE261"/>
  <c r="BE284"/>
  <c r="BE291"/>
  <c r="BE105"/>
  <c r="BE112"/>
  <c r="BE114"/>
  <c r="BE119"/>
  <c r="BE120"/>
  <c r="BE122"/>
  <c r="BE126"/>
  <c r="BE130"/>
  <c r="BE143"/>
  <c r="BE145"/>
  <c r="BE147"/>
  <c r="BE148"/>
  <c r="BE149"/>
  <c r="BE150"/>
  <c r="BE151"/>
  <c r="BE152"/>
  <c r="BE153"/>
  <c r="BE154"/>
  <c r="BE185"/>
  <c r="BE200"/>
  <c r="BE243"/>
  <c r="BE250"/>
  <c r="BE267"/>
  <c r="BE268"/>
  <c r="BE272"/>
  <c r="BE286"/>
  <c r="BE194"/>
  <c r="BE205"/>
  <c r="BE211"/>
  <c r="BE216"/>
  <c r="BE235"/>
  <c r="BE245"/>
  <c r="BE270"/>
  <c r="BE273"/>
  <c r="BE276"/>
  <c r="BE278"/>
  <c r="BE124"/>
  <c r="BE131"/>
  <c r="BE138"/>
  <c r="BE144"/>
  <c r="BE184"/>
  <c r="BE249"/>
  <c r="BE129"/>
  <c r="BE199"/>
  <c r="BE218"/>
  <c r="BE236"/>
  <c r="BE247"/>
  <c r="BE271"/>
  <c r="BE106"/>
  <c r="BE170"/>
  <c r="BE176"/>
  <c r="BE183"/>
  <c r="BE188"/>
  <c r="BE192"/>
  <c r="BE196"/>
  <c r="BE210"/>
  <c r="BE231"/>
  <c r="BE239"/>
  <c r="BE255"/>
  <c r="BE259"/>
  <c r="BE262"/>
  <c r="BE265"/>
  <c r="BE274"/>
  <c r="BE104"/>
  <c r="BE128"/>
  <c r="BE155"/>
  <c r="BE156"/>
  <c r="BE191"/>
  <c r="BE217"/>
  <c r="BE223"/>
  <c r="BE256"/>
  <c r="BE164"/>
  <c r="BE171"/>
  <c r="BE172"/>
  <c r="BE178"/>
  <c r="BE179"/>
  <c r="BE180"/>
  <c r="BE208"/>
  <c r="BE209"/>
  <c r="BE219"/>
  <c r="BE221"/>
  <c r="BE238"/>
  <c r="BE251"/>
  <c r="BE260"/>
  <c r="BE266"/>
  <c r="BE279"/>
  <c r="BE283"/>
  <c r="BE101"/>
  <c r="BE117"/>
  <c r="BE121"/>
  <c r="BE127"/>
  <c r="BE139"/>
  <c r="BE175"/>
  <c r="BE193"/>
  <c r="BE207"/>
  <c r="BE213"/>
  <c r="BE224"/>
  <c r="BE226"/>
  <c r="BE229"/>
  <c r="BE242"/>
  <c r="BE248"/>
  <c r="BE252"/>
  <c r="BE269"/>
  <c r="BE275"/>
  <c i="4" r="F39"/>
  <c i="1" r="BD59"/>
  <c i="4" r="F38"/>
  <c i="1" r="BC59"/>
  <c i="5" r="J36"/>
  <c i="1" r="AW60"/>
  <c i="2" r="F37"/>
  <c i="1" r="BB56"/>
  <c i="5" r="F37"/>
  <c i="1" r="BB60"/>
  <c i="5" r="F36"/>
  <c i="1" r="BA60"/>
  <c i="2" r="F36"/>
  <c i="1" r="BA56"/>
  <c i="6" r="J34"/>
  <c i="1" r="AW61"/>
  <c i="5" r="F39"/>
  <c i="1" r="BD60"/>
  <c i="2" r="F39"/>
  <c i="1" r="BD56"/>
  <c i="3" r="F36"/>
  <c i="1" r="BA57"/>
  <c r="AS54"/>
  <c i="2" r="J36"/>
  <c i="1" r="AW56"/>
  <c i="3" r="F39"/>
  <c i="1" r="BD57"/>
  <c i="6" r="F36"/>
  <c i="1" r="BC61"/>
  <c i="2" r="F38"/>
  <c i="1" r="BC56"/>
  <c i="6" r="F37"/>
  <c i="1" r="BD61"/>
  <c i="4" r="F36"/>
  <c i="1" r="BA59"/>
  <c i="6" r="F34"/>
  <c i="1" r="BA61"/>
  <c i="4" r="J36"/>
  <c i="1" r="AW59"/>
  <c i="3" r="J36"/>
  <c i="1" r="AW57"/>
  <c i="6" r="F35"/>
  <c i="1" r="BB61"/>
  <c i="4" r="F37"/>
  <c i="1" r="BB59"/>
  <c i="3" r="F37"/>
  <c i="1" r="BB57"/>
  <c i="3" r="F38"/>
  <c i="1" r="BC57"/>
  <c i="5" r="F38"/>
  <c i="1" r="BC60"/>
  <c i="2" l="1" r="P189"/>
  <c r="T189"/>
  <c r="T98"/>
  <c r="R98"/>
  <c r="P98"/>
  <c i="1" r="AU56"/>
  <c i="6" r="R81"/>
  <c i="4" r="R89"/>
  <c r="R88"/>
  <c i="5" r="T92"/>
  <c r="T91"/>
  <c r="R92"/>
  <c r="R91"/>
  <c i="4" r="T89"/>
  <c r="T88"/>
  <c i="5" r="P91"/>
  <c i="1" r="AU60"/>
  <c i="6" r="T81"/>
  <c r="P81"/>
  <c i="1" r="AU61"/>
  <c i="3" r="R89"/>
  <c i="6" r="BK81"/>
  <c r="J81"/>
  <c r="J59"/>
  <c i="4" r="P89"/>
  <c r="P88"/>
  <c i="1" r="AU59"/>
  <c i="5" r="BK92"/>
  <c r="BK91"/>
  <c r="J91"/>
  <c r="J63"/>
  <c i="6" r="J82"/>
  <c r="J60"/>
  <c i="4" r="BK88"/>
  <c r="J88"/>
  <c i="3" r="BK89"/>
  <c r="J89"/>
  <c r="J63"/>
  <c i="2" r="BK98"/>
  <c r="J98"/>
  <c r="J63"/>
  <c i="1" r="BC55"/>
  <c i="4" r="J32"/>
  <c i="1" r="AG59"/>
  <c i="3" r="F35"/>
  <c i="1" r="AZ57"/>
  <c i="3" r="J35"/>
  <c i="1" r="AV57"/>
  <c r="AT57"/>
  <c i="5" r="J35"/>
  <c i="1" r="AV60"/>
  <c r="AT60"/>
  <c r="BA55"/>
  <c r="AW55"/>
  <c i="6" r="J33"/>
  <c i="1" r="AV61"/>
  <c r="AT61"/>
  <c r="BB58"/>
  <c r="AX58"/>
  <c r="BD55"/>
  <c r="AU55"/>
  <c i="5" r="F35"/>
  <c i="1" r="AZ60"/>
  <c i="2" r="F35"/>
  <c i="1" r="AZ56"/>
  <c i="4" r="J35"/>
  <c i="1" r="AV59"/>
  <c r="AT59"/>
  <c i="4" r="F35"/>
  <c i="1" r="AZ59"/>
  <c r="BB55"/>
  <c r="AX55"/>
  <c i="6" r="F33"/>
  <c i="1" r="AZ61"/>
  <c r="BC58"/>
  <c r="AY58"/>
  <c r="BD58"/>
  <c i="2" r="J35"/>
  <c i="1" r="AV56"/>
  <c r="AT56"/>
  <c r="BA58"/>
  <c r="AW58"/>
  <c i="5" l="1" r="J92"/>
  <c r="J64"/>
  <c i="1" r="AN59"/>
  <c i="4" r="J63"/>
  <c r="J41"/>
  <c i="1" r="AY55"/>
  <c i="6" r="J30"/>
  <c i="1" r="AG61"/>
  <c r="AZ55"/>
  <c r="BD54"/>
  <c r="W33"/>
  <c r="BA54"/>
  <c r="W30"/>
  <c r="AU58"/>
  <c i="5" r="J32"/>
  <c i="1" r="AG60"/>
  <c r="AG58"/>
  <c i="2" r="J32"/>
  <c i="1" r="AG56"/>
  <c i="3" r="J32"/>
  <c i="1" r="AG57"/>
  <c r="AN57"/>
  <c r="BC54"/>
  <c r="AY54"/>
  <c r="BB54"/>
  <c r="W31"/>
  <c r="AZ58"/>
  <c r="AV58"/>
  <c r="AT58"/>
  <c i="5" l="1" r="J41"/>
  <c i="6" r="J39"/>
  <c i="3" r="J41"/>
  <c i="2" r="J41"/>
  <c i="1" r="AN56"/>
  <c r="AN61"/>
  <c r="AN60"/>
  <c r="AN58"/>
  <c r="AW54"/>
  <c r="AK30"/>
  <c r="AX54"/>
  <c r="AU54"/>
  <c r="AG55"/>
  <c r="AV55"/>
  <c r="AT55"/>
  <c r="AZ54"/>
  <c r="W29"/>
  <c r="W32"/>
  <c l="1" r="AN55"/>
  <c r="AV54"/>
  <c r="AK29"/>
  <c r="AG54"/>
  <c r="AK26"/>
  <c l="1"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<sst xmlns="http://schemas.openxmlformats.org/spreadsheetml/2006/main">
  <si>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</si>
  <si>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</si>
  <si>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</si>
  <si>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</si>
  <si>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</si>
  <si>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{b6cd37c3-618e-47bb-b853-bad926175d95}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</si>
  <si>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</si>
  <si>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</si>
  <si>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</si>
  <si>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</si>
  <si>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</si>
  <si>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</si>
  <si>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</si>
  <si>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</si>
  <si>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31_2_2024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</si>
  <si>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</si>
  <si>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</si>
  <si>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zabezpečovacího zařízení v ŽST Dolní Bousov</t>
  </si>
  <si>
    <t>KSO:</t>
  </si>
  <si>
    <t/>
  </si>
  <si>
    <t>CC-CZ:</t>
  </si>
  <si>
    <t>Místo:</t>
  </si>
  <si>
    <t xml:space="preserve"> </t>
  </si>
  <si>
    <t>Datum:</t>
  </si>
  <si>
    <t>1. 8. 2024</t>
  </si>
  <si>
    <t>Zadavatel:</t>
  </si>
  <si>
    <t>IČ:</t>
  </si>
  <si>
    <t>DIČ:</t>
  </si>
  <si>
    <t>Uchazeč:</t>
  </si>
  <si>
    <t>Vyplň údaj</t>
  </si>
  <si>
    <t>Projektant:</t>
  </si>
  <si>
    <t>Pavel Pospíšil, DiS.</t>
  </si>
  <si>
    <t>True</t>
  </si>
  <si>
    <t>Zpracovatel:</t>
  </si>
  <si>
    <t>Signal Projekt,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</si>
  <si>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</si>
  <si>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</si>
  <si>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</si>
  <si>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</si>
  <si>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</si>
  <si>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</si>
  <si>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</si>
  <si>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</si>
  <si>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</si>
  <si>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</si>
  <si>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</si>
  <si>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</si>
  <si>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</si>
  <si>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</si>
  <si>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</si>
  <si>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</si>
  <si>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</si>
  <si>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</si>
  <si>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</si>
  <si>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</si>
  <si>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</si>
  <si>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</si>
  <si>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</si>
  <si>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</si>
  <si>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</si>
  <si>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</si>
  <si>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</si>
  <si>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</si>
  <si>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</si>
  <si>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</si>
  <si>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</si>
  <si>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</si>
  <si>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</si>
  <si>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</si>
  <si>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</si>
  <si>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</si>
  <si>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</si>
  <si>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</si>
  <si>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</si>
  <si>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</si>
  <si>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01-01-11</t>
  </si>
  <si>
    <t>ŽST Dolní Bousov, SZZ</t>
  </si>
  <si>
    <t>STA</t>
  </si>
  <si>
    <t>1</t>
  </si>
  <si>
    <t>{c89e7849-0cc5-4eec-bbc5-fc6e7c522df2}</t>
  </si>
  <si>
    <t>2</t>
  </si>
  <si>
    <t>/</t>
  </si>
  <si>
    <t>01</t>
  </si>
  <si>
    <t>Dle sborníku UOŽI</t>
  </si>
  <si>
    <t>Soupis</t>
  </si>
  <si>
    <t>{9acce912-a01a-48d1-ad4f-161198e305c4}</t>
  </si>
  <si>
    <t>02</t>
  </si>
  <si>
    <t>Dle sborníku URS</t>
  </si>
  <si>
    <t>{f25d196e-aca9-497c-8200-c7171eb71a5a}</t>
  </si>
  <si>
    <t>SO 01-86-01</t>
  </si>
  <si>
    <t>ŽST Dolní Bousov, přípojka nn pro SZZ</t>
  </si>
  <si>
    <t>{2078b8e0-9f83-4c34-ba6f-a159a63bb1aa}</t>
  </si>
  <si>
    <t>dle ÚRS - Zemní a stavební práce</t>
  </si>
  <si>
    <t>{575c0a78-91c5-4479-9cf0-e28ce567ea37}</t>
  </si>
  <si>
    <t>dle ÚOŽI</t>
  </si>
  <si>
    <t>{09d670b1-a03b-4d39-9ac3-f6f056a0292f}</t>
  </si>
  <si>
    <t>03</t>
  </si>
  <si>
    <t>VON</t>
  </si>
  <si>
    <t>{4b90d57e-cea3-428f-b58a-4681a71f350f}</t>
  </si>
  <si>
    <t>KRYCÍ LIST SOUPISU PRACÍ</t>
  </si>
  <si>
    <t>Objekt:</t>
  </si>
  <si>
    <t>PS 01-01-11 - ŽST Dolní Bousov, SZZ</t>
  </si>
  <si>
    <t>Soupis:</t>
  </si>
  <si>
    <t>01 - Dle sborníku UOŽI</t>
  </si>
  <si>
    <t>REKAPITULACE ČLENĚNÍ SOUPISU PRACÍ</t>
  </si>
  <si>
    <t>Kód dílu - Popis</t>
  </si>
  <si>
    <t>Cena celkem [CZK]</t>
  </si>
  <si>
    <t>-1</t>
  </si>
  <si>
    <t>01 - Kabelizace</t>
  </si>
  <si>
    <t xml:space="preserve">    01.1 - Kabelové trasy</t>
  </si>
  <si>
    <t>HSV - HSV</t>
  </si>
  <si>
    <t>KAB - Kabelizace</t>
  </si>
  <si>
    <t xml:space="preserve">    KRY - Krytí kabelů</t>
  </si>
  <si>
    <t xml:space="preserve">      N - Návěstidla</t>
  </si>
  <si>
    <t>VEN - venkovní prvky</t>
  </si>
  <si>
    <t>ZAB - Zabezpečovací zařízení</t>
  </si>
  <si>
    <t xml:space="preserve">    NAV - Návěstidla</t>
  </si>
  <si>
    <t xml:space="preserve">      pres - Zabezpečení  výhybek</t>
  </si>
  <si>
    <t xml:space="preserve">        R - R-Položky</t>
  </si>
  <si>
    <t xml:space="preserve">    PN - Počítače náprav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</si>
  <si>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</si>
  <si>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</si>
  <si>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</si>
  <si>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</si>
  <si>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</si>
  <si>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</si>
  <si>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</si>
  <si>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</si>
  <si>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</si>
  <si>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</si>
  <si>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</si>
  <si>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</si>
  <si>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</si>
  <si>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</si>
  <si>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</si>
  <si>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</si>
  <si>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01.1</t>
  </si>
  <si>
    <t>Kabelové trasy</t>
  </si>
  <si>
    <t>M</t>
  </si>
  <si>
    <t>7593501125</t>
  </si>
  <si>
    <t>Trasy kabelového vedení Chráničky optického kabelu HDPE 6040 průměr 40/33 mm</t>
  </si>
  <si>
    <t>m</t>
  </si>
  <si>
    <t>ÚOŽI 2024 01</t>
  </si>
  <si>
    <t>512</t>
  </si>
  <si>
    <t>-586210424</t>
  </si>
  <si>
    <t>K</t>
  </si>
  <si>
    <t>7593505202</t>
  </si>
  <si>
    <t>Uložení HDPE trubky pro optický kabel do výkopu bez zřízení lože a bez krytí</t>
  </si>
  <si>
    <t>-1551561557</t>
  </si>
  <si>
    <t>3</t>
  </si>
  <si>
    <t>7593505220</t>
  </si>
  <si>
    <t>Montáž spojky Plasson na HDPE trubce rovné nebo redukční</t>
  </si>
  <si>
    <t>kus</t>
  </si>
  <si>
    <t>4</t>
  </si>
  <si>
    <t>1292959465</t>
  </si>
  <si>
    <t>7598035170</t>
  </si>
  <si>
    <t>Kontrola tlakutěsnosti HDPE trubky v úseku do 2 000 m</t>
  </si>
  <si>
    <t>1448852618</t>
  </si>
  <si>
    <t>5</t>
  </si>
  <si>
    <t>7598035190</t>
  </si>
  <si>
    <t>Kontrola průchodnosti trubky pro optický kabel</t>
  </si>
  <si>
    <t>km</t>
  </si>
  <si>
    <t>59592873</t>
  </si>
  <si>
    <t>6</t>
  </si>
  <si>
    <t>7593501195</t>
  </si>
  <si>
    <t>Trasy kabelového vedení Spojky šroubovací pro chráničky optického kabelu HDPE 5050 průměr 40 mm</t>
  </si>
  <si>
    <t>8</t>
  </si>
  <si>
    <t>534200522</t>
  </si>
  <si>
    <t>7</t>
  </si>
  <si>
    <t>7593505310</t>
  </si>
  <si>
    <t>Zatažení optického kabelu do ochranné HDPE trubky</t>
  </si>
  <si>
    <t>329912246</t>
  </si>
  <si>
    <t>7598035010</t>
  </si>
  <si>
    <t>Měření parametrů optického kabelu na třech vlnových délkách metodou OTDR a TM na skládce, kabelu s 12 vlákny - včetně vyhotovení měřícího protokolu</t>
  </si>
  <si>
    <t>-1602785376</t>
  </si>
  <si>
    <t>9</t>
  </si>
  <si>
    <t>7590560024</t>
  </si>
  <si>
    <t>Optické kabely Optické kabely střední konstrukce pro záfuk, přifuk do HDPE chráničky 12 vl. 2x6 vl./trubička, HDPE plášť 8,1 mm (6 el.)</t>
  </si>
  <si>
    <t>-818135857</t>
  </si>
  <si>
    <t>HSV</t>
  </si>
  <si>
    <t>KAB</t>
  </si>
  <si>
    <t>10</t>
  </si>
  <si>
    <t>7590521589</t>
  </si>
  <si>
    <t>Venkovní vedení kabelová - metalické sítě Plněné, párované s ochr. vodičem, armované Al dráty TCEKPFLEZE 3 P 1,0 D</t>
  </si>
  <si>
    <t>128</t>
  </si>
  <si>
    <t>-91273737</t>
  </si>
  <si>
    <t>11</t>
  </si>
  <si>
    <t>7590521604</t>
  </si>
  <si>
    <t>Venkovní vedení kabelová - metalické sítě Plněné, párované s ochr. vodičem, armované Al dráty TCEKPFLEZE 7 P 1,0 D</t>
  </si>
  <si>
    <t>-1595481541</t>
  </si>
  <si>
    <t>7590521609</t>
  </si>
  <si>
    <t>Venkovní vedení kabelová - metalické sítě Plněné, párované s ochr. vodičem, armované Al dráty TCEKPFLEZE 12 P 1,0 D</t>
  </si>
  <si>
    <t>1493707747</t>
  </si>
  <si>
    <t>13</t>
  </si>
  <si>
    <t>7590521619</t>
  </si>
  <si>
    <t>Venkovní vedení kabelová - metalické sítě Plněné, párované s ochr. vodičem, armované Al dráty TCEKPFLEZE 24 P 1,0 D</t>
  </si>
  <si>
    <t>868169512</t>
  </si>
  <si>
    <t>14</t>
  </si>
  <si>
    <t>7590521624</t>
  </si>
  <si>
    <t>Venkovní vedení kabelová - metalické sítě Plněné, párované s ochr. vodičem, armované Al dráty TCEKPFLEZE 30 P 1,0 D</t>
  </si>
  <si>
    <t>-258187272</t>
  </si>
  <si>
    <t>15</t>
  </si>
  <si>
    <t>7590521514</t>
  </si>
  <si>
    <t>Venkovní vedení kabelová - metalické sítě Plněné, párované s ochr. vodičem TCEKPFLEY 3 P 1,0 D</t>
  </si>
  <si>
    <t>1520754863</t>
  </si>
  <si>
    <t>16</t>
  </si>
  <si>
    <t>7590521519</t>
  </si>
  <si>
    <t>Venkovní vedení kabelová - metalické sítě Plněné, párované s ochr. vodičem TCEKPFLEY 4 P 1,0 D</t>
  </si>
  <si>
    <t>877704234</t>
  </si>
  <si>
    <t>17</t>
  </si>
  <si>
    <t>7590521529</t>
  </si>
  <si>
    <t>Venkovní vedení kabelová - metalické sítě Plněné, párované s ochr. vodičem TCEKPFLEY 7 P 1,0 D</t>
  </si>
  <si>
    <t>1091979870</t>
  </si>
  <si>
    <t>18</t>
  </si>
  <si>
    <t>7590521534</t>
  </si>
  <si>
    <t>Venkovní vedení kabelová - metalické sítě Plněné, párované s ochr. vodičem TCEKPFLEY 12 P 1,0 D</t>
  </si>
  <si>
    <t>685767363</t>
  </si>
  <si>
    <t>19</t>
  </si>
  <si>
    <t>7590521539</t>
  </si>
  <si>
    <t>Venkovní vedení kabelová - metalické sítě Plněné, párované s ochr. vodičem TCEKPFLEY 16 P 1,0 D</t>
  </si>
  <si>
    <t>1115605887</t>
  </si>
  <si>
    <t>20</t>
  </si>
  <si>
    <t>7590521544</t>
  </si>
  <si>
    <t>Venkovní vedení kabelová - metalické sítě Plněné, párované s ochr. vodičem TCEKPFLEY 24 P 1,0 D</t>
  </si>
  <si>
    <t>115139856</t>
  </si>
  <si>
    <t>7590521549</t>
  </si>
  <si>
    <t>Venkovní vedení kabelová - metalické sítě Plněné, párované s ochr. vodičem TCEKPFLEY 30 P 1,0 D</t>
  </si>
  <si>
    <t>-281518810</t>
  </si>
  <si>
    <t>22</t>
  </si>
  <si>
    <t>7590521554</t>
  </si>
  <si>
    <t>Venkovní vedení kabelová - metalické sítě Plněné, párované s ochr. vodičem TCEKPFLEY 48 P 1,0 D</t>
  </si>
  <si>
    <t>-625883865</t>
  </si>
  <si>
    <t>23</t>
  </si>
  <si>
    <t>7590520604</t>
  </si>
  <si>
    <t>Venkovní vedení kabelová - metalické sítě Plněné 4x0,8 TCEPKPFLEY 3 x 4 x 0,8</t>
  </si>
  <si>
    <t>1743726410</t>
  </si>
  <si>
    <t>24</t>
  </si>
  <si>
    <t>7590520614</t>
  </si>
  <si>
    <t>Venkovní vedení kabelová - metalické sítě Plněné 4x0,8 TCEPKPFLEY 5 x 4 x 0,8</t>
  </si>
  <si>
    <t>-970331079</t>
  </si>
  <si>
    <t>25</t>
  </si>
  <si>
    <t>7590520919</t>
  </si>
  <si>
    <t>Venkovní vedení kabelová - metalické sítě Plněné, armované Al dráty, ochranný obal z PE 4x0,8 TCEPKPFLEZE 3 x 4 x 0,8</t>
  </si>
  <si>
    <t>-1566905107</t>
  </si>
  <si>
    <t>26</t>
  </si>
  <si>
    <t>7590520924</t>
  </si>
  <si>
    <t>Venkovní vedení kabelová - metalické sítě Plněné, armované Al dráty, ochranný obal z PE 4x0,8 TCEPKPFLEZE 5 x 4 x 0,8</t>
  </si>
  <si>
    <t>1886344039</t>
  </si>
  <si>
    <t>27</t>
  </si>
  <si>
    <t>7590520844</t>
  </si>
  <si>
    <t>Venkovní vedení kabelová - metalické sítě Plněné, armované Al dráty, ochranný obal z PE 4x0,6 TCEPKPFLEZE 10 x 4 x 0,6</t>
  </si>
  <si>
    <t>873848899</t>
  </si>
  <si>
    <t>28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</si>
  <si>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</si>
  <si>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</si>
  <si>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961181484</t>
  </si>
  <si>
    <t>29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</si>
  <si>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</si>
  <si>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</si>
  <si>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-1417521809</t>
  </si>
  <si>
    <t>30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</si>
  <si>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</si>
  <si>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</si>
  <si>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-1381961204</t>
  </si>
  <si>
    <t>31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</si>
  <si>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</si>
  <si>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</si>
  <si>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1203825418</t>
  </si>
  <si>
    <t>32</t>
  </si>
  <si>
    <t>7590525478</t>
  </si>
  <si>
    <t>Montáž spojky rovné pro plastové kabely párové Raychem XAGA s konektory UDW2 2 plášť s pancířem do 10 žil - nasazení manžety, spojení žil, převlečení manžety, nahřátí pro její tepelné smrštění, uložení spojky v jámě</t>
  </si>
  <si>
    <t>1150902215</t>
  </si>
  <si>
    <t>VV</t>
  </si>
  <si>
    <t>7p</t>
  </si>
  <si>
    <t>Součet</t>
  </si>
  <si>
    <t>33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</si>
  <si>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</si>
  <si>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</si>
  <si>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738605883</t>
  </si>
  <si>
    <t>34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</si>
  <si>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</si>
  <si>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</si>
  <si>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-2081061608</t>
  </si>
  <si>
    <t>35</t>
  </si>
  <si>
    <t>7590541442</t>
  </si>
  <si>
    <t>Slaboproudé rozvody, kabely pro přívod a vnitřní instalaci Spojky metalických kabelů a příslušenství Teplem smrštitelná zesílená spojka pro netlakované kabely XAGA 500-43/8-300/EZE</t>
  </si>
  <si>
    <t>-1508832139</t>
  </si>
  <si>
    <t>36</t>
  </si>
  <si>
    <t>7590525479</t>
  </si>
  <si>
    <t>Montáž spojky rovné pro plastové kabely párové Raychem XAGA s konektory UDW2 2 plášť s pancířem do 20 žil - nasazení manžety, spojení žil, převlečení manžety, nahřátí pro její tepelné smrštění, uložení spojky v jámě</t>
  </si>
  <si>
    <t>-1149921388</t>
  </si>
  <si>
    <t>37</t>
  </si>
  <si>
    <t>7590541462</t>
  </si>
  <si>
    <t>Slaboproudé rozvody, kabely pro přívod a vnitřní instalaci Spojky metalických kabelů a příslušenství Teplem smrštitelná zesílená spojka pro netlakované kabely XAGA 500-55/12-300/EZE</t>
  </si>
  <si>
    <t>-903521495</t>
  </si>
  <si>
    <t>38</t>
  </si>
  <si>
    <t>7590525480</t>
  </si>
  <si>
    <t>Montáž spojky rovné pro plastové kabely párové Raychem XAGA s konektory UDW2 2 plášť s pancířem do 32 žil - nasazení manžety, spojení žil, převlečení manžety, nahřátí pro její tepelné smrštění, uložení spojky v jámě</t>
  </si>
  <si>
    <t>-747051475</t>
  </si>
  <si>
    <t>39</t>
  </si>
  <si>
    <t>7590541487</t>
  </si>
  <si>
    <t>Slaboproudé rozvody, kabely pro přívod a vnitřní instalaci Spojky metalických kabelů a příslušenství Teplem smrštitelná zesílená spojka pro netlakované kabely XAGA 500-100/25-500/EZE</t>
  </si>
  <si>
    <t>-267735107</t>
  </si>
  <si>
    <t>40</t>
  </si>
  <si>
    <t>7590525481</t>
  </si>
  <si>
    <t>Montáž spojky rovné pro plastové kabely párové Raychem XAGA s konektory UDW2 2 plášť s pancířem do 48 žil - nasazení manžety, spojení žil, převlečení manžety, nahřátí pro její tepelné smrštění, uložení spojky v jámě</t>
  </si>
  <si>
    <t>-1186987776</t>
  </si>
  <si>
    <t>41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</si>
  <si>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</si>
  <si>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</si>
  <si>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-456797975</t>
  </si>
  <si>
    <t>42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</si>
  <si>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</si>
  <si>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</si>
  <si>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2079989476</t>
  </si>
  <si>
    <t>43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</si>
  <si>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</si>
  <si>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</si>
  <si>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-1762189540</t>
  </si>
  <si>
    <t>44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</si>
  <si>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</si>
  <si>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</si>
  <si>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672952196</t>
  </si>
  <si>
    <t>45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</si>
  <si>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</si>
  <si>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</si>
  <si>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-850913259</t>
  </si>
  <si>
    <t>46</t>
  </si>
  <si>
    <t>7590555144</t>
  </si>
  <si>
    <t>Montáž forma pro kabely TCEKPFLE, TCEKPFLEY, TCEKPFLEZE, TCEKPFLEZY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</si>
  <si>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1934240351</t>
  </si>
  <si>
    <t>47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</si>
  <si>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</si>
  <si>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</si>
  <si>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-1342621373</t>
  </si>
  <si>
    <t>48</t>
  </si>
  <si>
    <t>7590541432</t>
  </si>
  <si>
    <t>Slaboproudé rozvody, kabely pro přívod a vnitřní instalaci Spojky metalických kabelů a příslušenství Teplem smrštitelná zesílená spojka pro netlakované kabely XAGA 500-43/8-150/EZE</t>
  </si>
  <si>
    <t>455706891</t>
  </si>
  <si>
    <t>49</t>
  </si>
  <si>
    <t>7593501825.1</t>
  </si>
  <si>
    <t>Trasy kabelového vedení Lokátory a markery Ball Marker 1428 - XR ID, fialový zabezpečováci zapisovatelný</t>
  </si>
  <si>
    <t>-733786527</t>
  </si>
  <si>
    <t>50</t>
  </si>
  <si>
    <t>7492501750</t>
  </si>
  <si>
    <t>Kabely, vodiče, šňůry Cu - nn Kabel silový 2 a 3-žílový Cu, plastová izolace CYKY 3O2,5 (3Ax2,5)</t>
  </si>
  <si>
    <t>-1942313625</t>
  </si>
  <si>
    <t>51</t>
  </si>
  <si>
    <t>7492501720</t>
  </si>
  <si>
    <t>Kabely, vodiče, šňůry Cu - nn Kabel silový 2 a 3-žílový Cu, plastová izolace CYKY 3J4 (3Cx 4)</t>
  </si>
  <si>
    <t>2094385271</t>
  </si>
  <si>
    <t>52</t>
  </si>
  <si>
    <t>7492502030</t>
  </si>
  <si>
    <t>Kabely, vodiče, šňůry Cu - nn Kabel silový 4 a 5-žílový Cu, plastová izolace CYKY 5J6 (5Cx6)</t>
  </si>
  <si>
    <t>-723739329</t>
  </si>
  <si>
    <t>53</t>
  </si>
  <si>
    <t>7492553010</t>
  </si>
  <si>
    <t>Montáž kabelů 2- a 3-žílových Cu do 16 mm2 - uložení do země, chráničky, na rošty, pod omítku apod.</t>
  </si>
  <si>
    <t>64</t>
  </si>
  <si>
    <t>457314723</t>
  </si>
  <si>
    <t>CYKY 2x1,5</t>
  </si>
  <si>
    <t>CYKY 3x1,5</t>
  </si>
  <si>
    <t>54</t>
  </si>
  <si>
    <t>7492554010</t>
  </si>
  <si>
    <t>Montáž kabelů 4- a 5-žílových Cu do 16 mm2 - uložení do země, chráničky, na rošty, pod omítku apod.</t>
  </si>
  <si>
    <t>-1585668818</t>
  </si>
  <si>
    <t>CYKY 4x10</t>
  </si>
  <si>
    <t>271</t>
  </si>
  <si>
    <t>CYKY 5x4</t>
  </si>
  <si>
    <t>55</t>
  </si>
  <si>
    <t>7593505270.1</t>
  </si>
  <si>
    <t>Montáž kabelového označníku Ball Marker - upevnění kabelového označníku na plášť kabelu upevňovacími prvky</t>
  </si>
  <si>
    <t>1752063018</t>
  </si>
  <si>
    <t>56</t>
  </si>
  <si>
    <t>7590520624R</t>
  </si>
  <si>
    <t>Dodávka metalického dvouplášťového kabelu PE-ALT-CLT 1x4x1,53mm - balízy ETCS</t>
  </si>
  <si>
    <t>-455067019</t>
  </si>
  <si>
    <t>57</t>
  </si>
  <si>
    <t>7590525230R</t>
  </si>
  <si>
    <t>Montáž kabelu volně uloženého PE-ALT-CLT 1x4x1,53mm - balízy ETCS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</si>
  <si>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1202122959</t>
  </si>
  <si>
    <t>KRY</t>
  </si>
  <si>
    <t>Krytí kabelů</t>
  </si>
  <si>
    <t>58</t>
  </si>
  <si>
    <t>7593501095</t>
  </si>
  <si>
    <t>Trasy kabelového vedení Ohebná dvouplášťová korugovaná chránička KF 09160 průměr 160/136 mm</t>
  </si>
  <si>
    <t>840500812</t>
  </si>
  <si>
    <t>59</t>
  </si>
  <si>
    <t>7593500090</t>
  </si>
  <si>
    <t>Trasy kabelového vedení Kabelové žlaby (100x100) spodní + vrchní díl plast</t>
  </si>
  <si>
    <t>-383783780</t>
  </si>
  <si>
    <t>60</t>
  </si>
  <si>
    <t>7593500095</t>
  </si>
  <si>
    <t>Trasy kabelového vedení Kabelové žlaby (100x100) spojka plast</t>
  </si>
  <si>
    <t>862209856</t>
  </si>
  <si>
    <t>61</t>
  </si>
  <si>
    <t>7593500150</t>
  </si>
  <si>
    <t>Trasy kabelového vedení Kabelové žlaby (200x126) spodní + vrchní díl plast</t>
  </si>
  <si>
    <t>-2018987797</t>
  </si>
  <si>
    <t>62</t>
  </si>
  <si>
    <t>7593500155</t>
  </si>
  <si>
    <t>Trasy kabelového vedení Kabelové žlaby (200x126) spojka plast</t>
  </si>
  <si>
    <t>1711914497</t>
  </si>
  <si>
    <t>63</t>
  </si>
  <si>
    <t>7593500600</t>
  </si>
  <si>
    <t>Trasy kabelového vedení Kabelové krycí desky a pásy Fólie výstražná modrá š. 34cm (HM0673909991034)</t>
  </si>
  <si>
    <t>-116674723</t>
  </si>
  <si>
    <t>7593505134</t>
  </si>
  <si>
    <t>Zakrytí kabelu resp. trubek výstražnou fólií (bez fólie)</t>
  </si>
  <si>
    <t>-1332681901</t>
  </si>
  <si>
    <t>N</t>
  </si>
  <si>
    <t>Návěstidla</t>
  </si>
  <si>
    <t>VEN</t>
  </si>
  <si>
    <t>venkovní prvky</t>
  </si>
  <si>
    <t>65</t>
  </si>
  <si>
    <t>7590730020R</t>
  </si>
  <si>
    <t xml:space="preserve">Montáž houkačky, měniče, transformátorové skříně, postavení na základ a přezkoušení funkce - bez montáže a zapojení kabelu </t>
  </si>
  <si>
    <t>-1107540858</t>
  </si>
  <si>
    <t>66</t>
  </si>
  <si>
    <t>7590730025R</t>
  </si>
  <si>
    <t>93731496</t>
  </si>
  <si>
    <t>67</t>
  </si>
  <si>
    <t>7590300030</t>
  </si>
  <si>
    <t>Pomocná stavědla Houkačka s příslušenstvím 230V AC (CV707515091)</t>
  </si>
  <si>
    <t>1799854921</t>
  </si>
  <si>
    <t>68</t>
  </si>
  <si>
    <t>7590730005R</t>
  </si>
  <si>
    <t xml:space="preserve">Stožár pro venkovní sirénu VNPN  c.v.34010DS050</t>
  </si>
  <si>
    <t>678663625</t>
  </si>
  <si>
    <t>69</t>
  </si>
  <si>
    <t>7590730010R</t>
  </si>
  <si>
    <t>Měnič akustické výstrahy pro VNPN TWH 370/1H c.v. 248.00.487</t>
  </si>
  <si>
    <t>-643599761</t>
  </si>
  <si>
    <t>70</t>
  </si>
  <si>
    <t>75N1G3R</t>
  </si>
  <si>
    <t>TRS, IP BLOK VNPN</t>
  </si>
  <si>
    <t>KUS</t>
  </si>
  <si>
    <t>-788189676</t>
  </si>
  <si>
    <t>ZAB</t>
  </si>
  <si>
    <t>Zabezpečovací zařízení</t>
  </si>
  <si>
    <t>NAV</t>
  </si>
  <si>
    <t>71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</si>
  <si>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</si>
  <si>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</si>
  <si>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403757379</t>
  </si>
  <si>
    <t>72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</si>
  <si>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</si>
  <si>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</si>
  <si>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668003162</t>
  </si>
  <si>
    <t>73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</si>
  <si>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</si>
  <si>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svítilnami, montáž obdélníkové tabulky, nasměrování návěstidla, nátěr. Bez ukončení a zapojení zemního kabelu</t>
  </si>
  <si>
    <t>374042987</t>
  </si>
  <si>
    <t>74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</si>
  <si>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</si>
  <si>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svítilnami, montáž obdélníkové tabulky, nasměrování návěstidla, nátěr. Bez ukončení a zapojení zemního kabelu</t>
  </si>
  <si>
    <t>804039458</t>
  </si>
  <si>
    <t>75</t>
  </si>
  <si>
    <t>7592305010</t>
  </si>
  <si>
    <t>Montáž transformátoru pro zabezpečovací zařízení - usazení a zapojení</t>
  </si>
  <si>
    <t>-977660608</t>
  </si>
  <si>
    <t>76</t>
  </si>
  <si>
    <t>7590720580</t>
  </si>
  <si>
    <t>Součásti světelných návěstidel Transformátor ST4C (HM0374215010003)</t>
  </si>
  <si>
    <t>1597511339</t>
  </si>
  <si>
    <t>77</t>
  </si>
  <si>
    <t>7590710330</t>
  </si>
  <si>
    <t>Návěstidla světelná Návěstidlo trpasl. 5 sv. typ:3617 (CV012525071)</t>
  </si>
  <si>
    <t>1808684003</t>
  </si>
  <si>
    <t>78</t>
  </si>
  <si>
    <t>7590720425</t>
  </si>
  <si>
    <t>Součásti světelných návěstidel Základ svět.náv. T I Z 51x71x135cm (HM0592110090000)</t>
  </si>
  <si>
    <t>1007165222</t>
  </si>
  <si>
    <t>79</t>
  </si>
  <si>
    <t>7590720435</t>
  </si>
  <si>
    <t>Součásti světelných návěstidel Základ svět.náv. TIIIZ 53x73x170cm (HM0592110140000)</t>
  </si>
  <si>
    <t>-1542991199</t>
  </si>
  <si>
    <t>80</t>
  </si>
  <si>
    <t>7590720445</t>
  </si>
  <si>
    <t>Součásti světelných návěstidel Základ trp.sv.náv. TRIN 40x40x100cm (HM0592111120000)</t>
  </si>
  <si>
    <t>-430945815</t>
  </si>
  <si>
    <t>81</t>
  </si>
  <si>
    <t>7592701540</t>
  </si>
  <si>
    <t>Upozorňovadla, značky Návěsti označující místo na trati Štít návěstní 'rychlostník' (HM0404129995001)</t>
  </si>
  <si>
    <t>806063239</t>
  </si>
  <si>
    <t>82</t>
  </si>
  <si>
    <t>7592701460</t>
  </si>
  <si>
    <t>Upozorňovadla, značky Návěsti označující místo na trati Označník 'Posun zakázán' (HM0404129990690)</t>
  </si>
  <si>
    <t>-1833453788</t>
  </si>
  <si>
    <t>83</t>
  </si>
  <si>
    <t>7592700307</t>
  </si>
  <si>
    <t>Upozorňovadla, značky Návěsti označující místo na trati Základ pro návěstidlo Hranice izolovaného úseku - nízký sloupek (HM0404129990756)</t>
  </si>
  <si>
    <t>765775980</t>
  </si>
  <si>
    <t>84</t>
  </si>
  <si>
    <t>7592701090</t>
  </si>
  <si>
    <t>Upozorňovadla, značky Návěsti označující místo na trati Upozorňovadlo Stanoviště samostatné předvěsti, 2 černé šípy proti sobě, kompletní (HM0404129990568)</t>
  </si>
  <si>
    <t>1437640920</t>
  </si>
  <si>
    <t>85</t>
  </si>
  <si>
    <t>7592705014</t>
  </si>
  <si>
    <t>Montáž upozorňovadla vysokého na sloupek</t>
  </si>
  <si>
    <t>1867408982</t>
  </si>
  <si>
    <t>pres</t>
  </si>
  <si>
    <t xml:space="preserve">Zabezpečení  výhybek</t>
  </si>
  <si>
    <t>86</t>
  </si>
  <si>
    <t>7591010010</t>
  </si>
  <si>
    <t>Přestavníky Přestavník elektromotorický EP 621.1/P (CV200219001)</t>
  </si>
  <si>
    <t>319907995</t>
  </si>
  <si>
    <t>87</t>
  </si>
  <si>
    <t>7591010020</t>
  </si>
  <si>
    <t>Přestavníky Přestavník elektromotorický EP 621.2/L (CV200219002)</t>
  </si>
  <si>
    <t>748042863</t>
  </si>
  <si>
    <t>88</t>
  </si>
  <si>
    <t>7591090010</t>
  </si>
  <si>
    <t>Díly pro zemní montáž přestavníků Deska základ.pod přestav. 700x460 (HM0592139997046)</t>
  </si>
  <si>
    <t>-1071967810</t>
  </si>
  <si>
    <t>89</t>
  </si>
  <si>
    <t>7591080780</t>
  </si>
  <si>
    <t>Ostatní náhradní díly EP600 Souprava připevňovací kloubová elmot.přestav. (CV030839011)</t>
  </si>
  <si>
    <t>1997455514</t>
  </si>
  <si>
    <t>90</t>
  </si>
  <si>
    <t>7591050040</t>
  </si>
  <si>
    <t>Kryty Kryt kontrolních pravítek (CV201555004)</t>
  </si>
  <si>
    <t>2011435417</t>
  </si>
  <si>
    <t>91</t>
  </si>
  <si>
    <t>7590920200</t>
  </si>
  <si>
    <t>Součásti výkolejek Spojnice přestavník.S II (CV701629001)</t>
  </si>
  <si>
    <t>-48612463</t>
  </si>
  <si>
    <t>92</t>
  </si>
  <si>
    <t>7590920220</t>
  </si>
  <si>
    <t>Součásti výkolejek Spojnice přestavník.S IV (CV701649001)</t>
  </si>
  <si>
    <t>-1222478147</t>
  </si>
  <si>
    <t>93</t>
  </si>
  <si>
    <t>7590920160</t>
  </si>
  <si>
    <t>Součásti výkolejek Tyč kontrolní KJ II (CV701529001)</t>
  </si>
  <si>
    <t>1437068738</t>
  </si>
  <si>
    <t>94</t>
  </si>
  <si>
    <t>7590920180</t>
  </si>
  <si>
    <t>Součásti výkolejek Tyč kontrolní KJ IV (CV701549001)</t>
  </si>
  <si>
    <t>572027798</t>
  </si>
  <si>
    <t>95</t>
  </si>
  <si>
    <t>7590920150</t>
  </si>
  <si>
    <t>Součásti výkolejek Tyč kontrolní KJ I (CV701519001)</t>
  </si>
  <si>
    <t>-2139182017</t>
  </si>
  <si>
    <t>96</t>
  </si>
  <si>
    <t>7590920170</t>
  </si>
  <si>
    <t>Součásti výkolejek Tyč kontrolní KJ III (CV701539001)</t>
  </si>
  <si>
    <t>-963313644</t>
  </si>
  <si>
    <t>97</t>
  </si>
  <si>
    <t>7591080220</t>
  </si>
  <si>
    <t>Ostatní náhradní díly EP600 Kloub připevňovací dolní (CV030179001)</t>
  </si>
  <si>
    <t>-265223549</t>
  </si>
  <si>
    <t>98</t>
  </si>
  <si>
    <t>7591080225</t>
  </si>
  <si>
    <t>Ostatní náhradní díly EP600 Kloub připevňovací horní (CV030169001)</t>
  </si>
  <si>
    <t>-1669463131</t>
  </si>
  <si>
    <t>99</t>
  </si>
  <si>
    <t>7591080215</t>
  </si>
  <si>
    <t>Ostatní náhradní díly EP600 Klika sestavená (CV200515013)</t>
  </si>
  <si>
    <t>837099210</t>
  </si>
  <si>
    <t>100</t>
  </si>
  <si>
    <t>7591090110</t>
  </si>
  <si>
    <t>Díly pro zemní montáž přestavníků Ohrádka přestavníku POP KPS (HM0321859992206)</t>
  </si>
  <si>
    <t>-934435002</t>
  </si>
  <si>
    <t>101</t>
  </si>
  <si>
    <t>7591013080</t>
  </si>
  <si>
    <t>Doregulování vzdálenosti elektromotorického přestavníku připevňovací soupravou při nesouměrnosti přestavného pohybu</t>
  </si>
  <si>
    <t>1751751266</t>
  </si>
  <si>
    <t>102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</si>
  <si>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</si>
  <si>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</si>
  <si>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1166129473</t>
  </si>
  <si>
    <t>103</t>
  </si>
  <si>
    <t>7591015062</t>
  </si>
  <si>
    <t>Připojení elektromotorického přestavníku na výhybku s kontrolou jazyků - připojení a seřízení přestavníkové spojnice, montáž a seřízení kontrolního ústrojí</t>
  </si>
  <si>
    <t>136229594</t>
  </si>
  <si>
    <t>104</t>
  </si>
  <si>
    <t>7591055010</t>
  </si>
  <si>
    <t>Montáž krytu přestavníku úplného</t>
  </si>
  <si>
    <t>-1402092392</t>
  </si>
  <si>
    <t>105</t>
  </si>
  <si>
    <t>7591085020</t>
  </si>
  <si>
    <t>Montáž upevňovací soupravy s upevněním na koleji</t>
  </si>
  <si>
    <t>-1099588581</t>
  </si>
  <si>
    <t>106</t>
  </si>
  <si>
    <t>7591095010</t>
  </si>
  <si>
    <t>Dodatečná montáž ohrazení pro elekromotorický přestavník s plastovou ohrádkou</t>
  </si>
  <si>
    <t>-2134561721</t>
  </si>
  <si>
    <t>107</t>
  </si>
  <si>
    <t>7598095070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</si>
  <si>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</si>
  <si>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-1724904262</t>
  </si>
  <si>
    <t>108</t>
  </si>
  <si>
    <t>7590300010</t>
  </si>
  <si>
    <t>Pomocná stavědla Stavědlo pomocné pro 5 výměn typové (CV707519003)</t>
  </si>
  <si>
    <t>-1692900292</t>
  </si>
  <si>
    <t>109</t>
  </si>
  <si>
    <t>7590305010</t>
  </si>
  <si>
    <t>Montáž pomocného stavědla - včetně zatažení kabelů bez zhotovení a zapojení kabelových forem</t>
  </si>
  <si>
    <t>802575193</t>
  </si>
  <si>
    <t>110</t>
  </si>
  <si>
    <t>7590125030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</si>
  <si>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</si>
  <si>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1156163453</t>
  </si>
  <si>
    <t>111</t>
  </si>
  <si>
    <t>7590120090</t>
  </si>
  <si>
    <t>Skříně Skříň kabelová pomocná SKP 76 svorkovnice WAGO (CV490449013)</t>
  </si>
  <si>
    <t>-1752613587</t>
  </si>
  <si>
    <t>112</t>
  </si>
  <si>
    <t>7593311080</t>
  </si>
  <si>
    <t>Konstrukční díly Svorkovnice WAGO 870 lichá lišta (CV724905011)</t>
  </si>
  <si>
    <t>-2124659907</t>
  </si>
  <si>
    <t>113</t>
  </si>
  <si>
    <t>7593311090</t>
  </si>
  <si>
    <t>Konstrukční díly Svorkovnice WAGO 870 sudá lišta (CV724905010)</t>
  </si>
  <si>
    <t>1816686529</t>
  </si>
  <si>
    <t>114</t>
  </si>
  <si>
    <t>7590720420</t>
  </si>
  <si>
    <t>Součásti světelných návěstidel Základ pod žebříky k náv. 10x40x80cm (HM0592110060000)</t>
  </si>
  <si>
    <t>-2107224666</t>
  </si>
  <si>
    <t>115</t>
  </si>
  <si>
    <t>7590110200</t>
  </si>
  <si>
    <t>Domky, přístřešky Reléový domek - výška 3,10 m - podle zvl. požadavků a předložené dokumentace vč. základní výbavy rozvaděče, osvětlení, dvou zásuvek, ventilátoru a topení 3x6 m</t>
  </si>
  <si>
    <t>-1678625776</t>
  </si>
  <si>
    <t>116</t>
  </si>
  <si>
    <t>7590110590</t>
  </si>
  <si>
    <t>Domky, přístřešky Střecha valbová - rel.domku podle zvl. požadavků a předložené dokumentace 3x6 m</t>
  </si>
  <si>
    <t>1093188160</t>
  </si>
  <si>
    <t>117</t>
  </si>
  <si>
    <t>7590180010</t>
  </si>
  <si>
    <t>Klimatizace Podstropní klimatizační jednotka (venkovní i vnitřní jednotka) 3,5 kW, topení 4 kW</t>
  </si>
  <si>
    <t>-491981040</t>
  </si>
  <si>
    <t>118</t>
  </si>
  <si>
    <t>7590180070</t>
  </si>
  <si>
    <t>Klimatizace Konzole venkovní pro zavěšení klimatizační jednotky</t>
  </si>
  <si>
    <t>-2071538956</t>
  </si>
  <si>
    <t>119</t>
  </si>
  <si>
    <t>7590180102</t>
  </si>
  <si>
    <t>Klimatizace potrubí Cu 12 mm izolované</t>
  </si>
  <si>
    <t>-1987378797</t>
  </si>
  <si>
    <t>120</t>
  </si>
  <si>
    <t>7590180110</t>
  </si>
  <si>
    <t>Klimatizace plyn R410A</t>
  </si>
  <si>
    <t>kg</t>
  </si>
  <si>
    <t>-2006138649</t>
  </si>
  <si>
    <t>121</t>
  </si>
  <si>
    <t>7590180300</t>
  </si>
  <si>
    <t>Klimatizace Kniha kontroly úniku chladiva klimatizace</t>
  </si>
  <si>
    <t>780799230</t>
  </si>
  <si>
    <t>122</t>
  </si>
  <si>
    <t>7590185020</t>
  </si>
  <si>
    <t>Montáž klimatizační jednotky včetně rozvodů do 5 kW - venkovních a vnitřních částí</t>
  </si>
  <si>
    <t>208502179</t>
  </si>
  <si>
    <t>R</t>
  </si>
  <si>
    <t>R-Položky</t>
  </si>
  <si>
    <t>123</t>
  </si>
  <si>
    <t>R1</t>
  </si>
  <si>
    <t>Vnitřní kabelové rozvody do 20 kabelů</t>
  </si>
  <si>
    <t>1811883671</t>
  </si>
  <si>
    <t>124</t>
  </si>
  <si>
    <t>R1.1</t>
  </si>
  <si>
    <t>862081267</t>
  </si>
  <si>
    <t>125</t>
  </si>
  <si>
    <t>R2</t>
  </si>
  <si>
    <t>Vnitřní kabelové rozvody do 50 kabelů</t>
  </si>
  <si>
    <t>-2067456599</t>
  </si>
  <si>
    <t>126</t>
  </si>
  <si>
    <t>R2.1</t>
  </si>
  <si>
    <t>-94873217</t>
  </si>
  <si>
    <t>127</t>
  </si>
  <si>
    <t>R3</t>
  </si>
  <si>
    <t>Jednotné ovládací pracoviště (JOP) , technologie, nezálohované</t>
  </si>
  <si>
    <t>-362194276</t>
  </si>
  <si>
    <t>R3.1</t>
  </si>
  <si>
    <t>495565008</t>
  </si>
  <si>
    <t>129</t>
  </si>
  <si>
    <t>R4</t>
  </si>
  <si>
    <t>Graficko-technologická nadstavba</t>
  </si>
  <si>
    <t>-709156543</t>
  </si>
  <si>
    <t>130</t>
  </si>
  <si>
    <t>R4.1</t>
  </si>
  <si>
    <t>1845168512</t>
  </si>
  <si>
    <t>131</t>
  </si>
  <si>
    <t>R5</t>
  </si>
  <si>
    <t>Nábytek pro JOP a servisní diagnostické pracoviště - stoly pevné pro jedno pracoviště</t>
  </si>
  <si>
    <t>-2048376827</t>
  </si>
  <si>
    <t>132</t>
  </si>
  <si>
    <t>R5.1</t>
  </si>
  <si>
    <t>-1110968406</t>
  </si>
  <si>
    <t>133</t>
  </si>
  <si>
    <t>R6</t>
  </si>
  <si>
    <t>Servisní a diagnostické pracoviště, technologie</t>
  </si>
  <si>
    <t>668952737</t>
  </si>
  <si>
    <t>134</t>
  </si>
  <si>
    <t>R6.1</t>
  </si>
  <si>
    <t>-2004200262</t>
  </si>
  <si>
    <t>135</t>
  </si>
  <si>
    <t>R7</t>
  </si>
  <si>
    <t xml:space="preserve">Skříň DOZ/DIAG </t>
  </si>
  <si>
    <t>-1669695600</t>
  </si>
  <si>
    <t>136</t>
  </si>
  <si>
    <t>R7.1</t>
  </si>
  <si>
    <t>Skříň DOZ/DIAG</t>
  </si>
  <si>
    <t>-691872324</t>
  </si>
  <si>
    <t>137</t>
  </si>
  <si>
    <t>R8</t>
  </si>
  <si>
    <t>Skříň kabelová</t>
  </si>
  <si>
    <t>398786485</t>
  </si>
  <si>
    <t>138</t>
  </si>
  <si>
    <t>R8.1</t>
  </si>
  <si>
    <t>-1423937154</t>
  </si>
  <si>
    <t>139</t>
  </si>
  <si>
    <t>R9</t>
  </si>
  <si>
    <t>Skříň technologických počítačů</t>
  </si>
  <si>
    <t>1359372861</t>
  </si>
  <si>
    <t>140</t>
  </si>
  <si>
    <t>R9.1</t>
  </si>
  <si>
    <t>-1547144441</t>
  </si>
  <si>
    <t>141</t>
  </si>
  <si>
    <t>R10</t>
  </si>
  <si>
    <t>Elektronická vazba s prováděcími počítači pro zabezpečení výhybkové jednotky</t>
  </si>
  <si>
    <t>V.J.</t>
  </si>
  <si>
    <t>1395039731</t>
  </si>
  <si>
    <t>P</t>
  </si>
  <si>
    <t>Poznámka k položce:_x000d_
Položka obsahuje:_x000d_
EP: 1;2;3;4;5;6;15a;15b;16a;16b;17;18 = 12 v.j._x000d_
EMZ: Vk1/7t/7; Vk2/8t/8; Vk3/D9; Vk4/13t/13; Vk5/14t/14 = 3 v.j._x000d_
TZZ: 4x směr jednokolej (z toho D3 2xtel.) = 2 v.j._x000d_
5x PZZ staniční = 5 v.j.</t>
  </si>
  <si>
    <t>142</t>
  </si>
  <si>
    <t>R10.1</t>
  </si>
  <si>
    <t>16208879</t>
  </si>
  <si>
    <t>143</t>
  </si>
  <si>
    <t>R11</t>
  </si>
  <si>
    <t>Skříň (stojan) volné vazby</t>
  </si>
  <si>
    <t>-353127051</t>
  </si>
  <si>
    <t>144</t>
  </si>
  <si>
    <t>R11.1</t>
  </si>
  <si>
    <t>-707570948</t>
  </si>
  <si>
    <t>145</t>
  </si>
  <si>
    <t>R12</t>
  </si>
  <si>
    <t>Kompletní napájecí zdroj (50Hz) do 50 kVA</t>
  </si>
  <si>
    <t>-124008823</t>
  </si>
  <si>
    <t>146</t>
  </si>
  <si>
    <t>R12.1</t>
  </si>
  <si>
    <t>-602032186</t>
  </si>
  <si>
    <t>147</t>
  </si>
  <si>
    <t>R13</t>
  </si>
  <si>
    <t>Baterie napájecího zdroje 384V/50 Ah</t>
  </si>
  <si>
    <t>-780920006</t>
  </si>
  <si>
    <t>148</t>
  </si>
  <si>
    <t>R13.1</t>
  </si>
  <si>
    <t>1814675899</t>
  </si>
  <si>
    <t>149</t>
  </si>
  <si>
    <t>R14</t>
  </si>
  <si>
    <t>Skříň napájecí</t>
  </si>
  <si>
    <t>-865945981</t>
  </si>
  <si>
    <t>150</t>
  </si>
  <si>
    <t>R14.1</t>
  </si>
  <si>
    <t>-1898656467</t>
  </si>
  <si>
    <t>151</t>
  </si>
  <si>
    <t>R15</t>
  </si>
  <si>
    <t>Skříň s počítači náprav 24 bodů/14 úseků</t>
  </si>
  <si>
    <t>1183424542</t>
  </si>
  <si>
    <t>152</t>
  </si>
  <si>
    <t>R15.1</t>
  </si>
  <si>
    <t>732598815</t>
  </si>
  <si>
    <t>153</t>
  </si>
  <si>
    <t>R16</t>
  </si>
  <si>
    <t xml:space="preserve">Základní SW elektronického stavědla s elektornickým rozhaním </t>
  </si>
  <si>
    <t>631189561</t>
  </si>
  <si>
    <t>154</t>
  </si>
  <si>
    <t>R17</t>
  </si>
  <si>
    <t>Individuální SW elektronického stavědla s elektronickým rozhraním</t>
  </si>
  <si>
    <t>583657416</t>
  </si>
  <si>
    <t>155</t>
  </si>
  <si>
    <t>R18</t>
  </si>
  <si>
    <t>SW pro Graficko-technologickou nadstavbu</t>
  </si>
  <si>
    <t>-111693905</t>
  </si>
  <si>
    <t>156</t>
  </si>
  <si>
    <t>R18.1</t>
  </si>
  <si>
    <t>-966314757</t>
  </si>
  <si>
    <t>157</t>
  </si>
  <si>
    <t>R19</t>
  </si>
  <si>
    <t>Celková prohlídka zařízení a vyhotovení revizní zprávy</t>
  </si>
  <si>
    <t>hod</t>
  </si>
  <si>
    <t>1137421557</t>
  </si>
  <si>
    <t>PN</t>
  </si>
  <si>
    <t>Počítače náprav</t>
  </si>
  <si>
    <t>158</t>
  </si>
  <si>
    <t>7592005050</t>
  </si>
  <si>
    <t>Montáž počítacího bodu (senzoru) RSR 180 - uložení a připevnění na určené místo, seřízení polohy, přezkoušení</t>
  </si>
  <si>
    <t>-925399979</t>
  </si>
  <si>
    <t>159</t>
  </si>
  <si>
    <t>7594305015</t>
  </si>
  <si>
    <t>Montáž součástí počítače náprav neoprénové ochranné hadice se soupravou pro upevnění k pražci</t>
  </si>
  <si>
    <t>17618038</t>
  </si>
  <si>
    <t>160</t>
  </si>
  <si>
    <t>7594305035</t>
  </si>
  <si>
    <t>Montáž součástí počítače náprav kabelového závěru KSL-FP pro RSR</t>
  </si>
  <si>
    <t>2012409200</t>
  </si>
  <si>
    <t>161</t>
  </si>
  <si>
    <t>7594305040</t>
  </si>
  <si>
    <t>Montáž součástí počítače náprav upevňovací kolejnicové čelisti SK 140</t>
  </si>
  <si>
    <t>1129208649</t>
  </si>
  <si>
    <t>162</t>
  </si>
  <si>
    <t>7592010102</t>
  </si>
  <si>
    <t>Kolové senzory a snímače počítačů náprav Snímač průjezdu kola RSR 180 (5 m kabel)</t>
  </si>
  <si>
    <t>2085135601</t>
  </si>
  <si>
    <t>163</t>
  </si>
  <si>
    <t>7592010142</t>
  </si>
  <si>
    <t>Kolové senzory a snímače počítačů náprav Neoprénová ochr. hadice 4,8 m</t>
  </si>
  <si>
    <t>-1978076237</t>
  </si>
  <si>
    <t>164</t>
  </si>
  <si>
    <t>7592010152</t>
  </si>
  <si>
    <t>Kolové senzory a snímače počítačů náprav Montážní sada neoprénové ochr.hadice</t>
  </si>
  <si>
    <t>-263665879</t>
  </si>
  <si>
    <t>165</t>
  </si>
  <si>
    <t>7592010168</t>
  </si>
  <si>
    <t>Kolové senzory a snímače počítačů náprav Upevňovací souprava SK150</t>
  </si>
  <si>
    <t>-1856780582</t>
  </si>
  <si>
    <t>166</t>
  </si>
  <si>
    <t>7592010202</t>
  </si>
  <si>
    <t>Kolové senzory a snímače počítačů náprav Kabelový závěr KSL-FP pro RSR (s EPO)</t>
  </si>
  <si>
    <t>663378905</t>
  </si>
  <si>
    <t>167</t>
  </si>
  <si>
    <t>7592010206</t>
  </si>
  <si>
    <t>Kolové senzory a snímače počítačů náprav Uzemňovací souprava pro KSL-FP</t>
  </si>
  <si>
    <t>1082099245</t>
  </si>
  <si>
    <t>168</t>
  </si>
  <si>
    <t>7592010260</t>
  </si>
  <si>
    <t>Kolové senzory a snímače počítačů náprav Zkušební přípravek RSR SB</t>
  </si>
  <si>
    <t>1479529018</t>
  </si>
  <si>
    <t>OST</t>
  </si>
  <si>
    <t>Ostatní</t>
  </si>
  <si>
    <t>169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</si>
  <si>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</si>
  <si>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</si>
  <si>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Sborník UOŽI 01 2024</t>
  </si>
  <si>
    <t>-1793762850</t>
  </si>
  <si>
    <t>170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</si>
  <si>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</si>
  <si>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</si>
  <si>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-1563667533</t>
  </si>
  <si>
    <t>171</t>
  </si>
  <si>
    <t>7598095390</t>
  </si>
  <si>
    <t>Příprava ke komplexním zkouškám za 1 jízdní cestu do 30 výhybek - oživení, seřízení a nastavení zařízení s ohledem na postup jeho uvádění do provozu</t>
  </si>
  <si>
    <t>50447687</t>
  </si>
  <si>
    <t>172</t>
  </si>
  <si>
    <t>7598095460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</si>
  <si>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</si>
  <si>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-1028076446</t>
  </si>
  <si>
    <t>173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</si>
  <si>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</si>
  <si>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</si>
  <si>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-544941481</t>
  </si>
  <si>
    <t>174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</si>
  <si>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</si>
  <si>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</si>
  <si>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2104313803</t>
  </si>
  <si>
    <t>175</t>
  </si>
  <si>
    <t>7593315085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</si>
  <si>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skříni; zatažení, proměření izolačního stavu a jednostranné číslování zabezpečovacích kabelů, nátěr stojanové řady a kabelových roštů, zhotovení a zapojení kabelových forem</t>
  </si>
  <si>
    <t>-517124708</t>
  </si>
  <si>
    <t>02 - Dle sborníku URS</t>
  </si>
  <si>
    <t xml:space="preserve">    1 - Zemní práce</t>
  </si>
  <si>
    <t>M - Práce a dodávky M</t>
  </si>
  <si>
    <t xml:space="preserve">    46-M - Zemní práce při extr.mont.pracích</t>
  </si>
  <si>
    <t>Zemní práce</t>
  </si>
  <si>
    <t>131113711</t>
  </si>
  <si>
    <t>Hloubení zapažených jam ručně s urovnáním dna do předepsaného profilu a spádu v hornině třídy těžitelnosti I skupiny 1 a 2 soudržných</t>
  </si>
  <si>
    <t>m3</t>
  </si>
  <si>
    <t>CS ÚRS 2024 01</t>
  </si>
  <si>
    <t>-1958655757</t>
  </si>
  <si>
    <t>Online PSC</t>
  </si>
  <si>
    <t>https://podminky.urs.cz/item/CS_URS_2024_01/131113711</t>
  </si>
  <si>
    <t>174111101</t>
  </si>
  <si>
    <t>Zásyp sypaninou z jakékoliv horniny ručně s uložením výkopku ve vrstvách se zhutněním jam, šachet, rýh nebo kolem objektů v těchto vykopávkách</t>
  </si>
  <si>
    <t>-1391652422</t>
  </si>
  <si>
    <t>https://podminky.urs.cz/item/CS_URS_2024_01/174111101</t>
  </si>
  <si>
    <t>Práce a dodávky M</t>
  </si>
  <si>
    <t>46-M</t>
  </si>
  <si>
    <t>Zemní práce při extr.mont.pracích</t>
  </si>
  <si>
    <t>460161142</t>
  </si>
  <si>
    <t>Hloubení zapažených i nezapažených kabelových rýh ručně včetně urovnání dna s přemístěním výkopku do vzdálenosti 3 m od okraje jámy nebo s naložením na dopravní prostředek šířky 35 cm hloubky 50 cm v hornině třídy těžitelnosti I skupiny 3</t>
  </si>
  <si>
    <t>1329155462</t>
  </si>
  <si>
    <t>https://podminky.urs.cz/item/CS_URS_2024_01/460161142</t>
  </si>
  <si>
    <t>460161182</t>
  </si>
  <si>
    <t>Hloubení zapažených i nezapažených kabelových rýh ručně včetně urovnání dna s přemístěním výkopku do vzdálenosti 3 m od okraje jámy nebo s naložením na dopravní prostředek šířky 35 cm hloubky 90 cm v hornině třídy těžitelnosti I skupiny 3</t>
  </si>
  <si>
    <t>866574139</t>
  </si>
  <si>
    <t>https://podminky.urs.cz/item/CS_URS_2024_01/460161182</t>
  </si>
  <si>
    <t>460161242</t>
  </si>
  <si>
    <t>Hloubení zapažených i nezapažených kabelových rýh ručně včetně urovnání dna s přemístěním výkopku do vzdálenosti 3 m od okraje jámy nebo s naložením na dopravní prostředek šířky 50 cm hloubky 50 cm v hornině třídy těžitelnosti I skupiny 3</t>
  </si>
  <si>
    <t>329502726</t>
  </si>
  <si>
    <t>https://podminky.urs.cz/item/CS_URS_2024_01/460161242</t>
  </si>
  <si>
    <t>460161282</t>
  </si>
  <si>
    <t>Hloubení zapažených i nezapažených kabelových rýh ručně včetně urovnání dna s přemístěním výkopku do vzdálenosti 3 m od okraje jámy nebo s naložením na dopravní prostředek šířky 50 cm hloubky 90 cm v hornině třídy těžitelnosti I skupiny 3</t>
  </si>
  <si>
    <t>497186019</t>
  </si>
  <si>
    <t>https://podminky.urs.cz/item/CS_URS_2024_01/460161282</t>
  </si>
  <si>
    <t>460161321</t>
  </si>
  <si>
    <t>Hloubení zapažených i nezapažených kabelových rýh ručně včetně urovnání dna s přemístěním výkopku do vzdálenosti 3 m od okraje jámy nebo s naložením na dopravní prostředek šířky 50 cm hloubky 130 cm v hornině třídy těžitelnosti I skupiny 1 a 2</t>
  </si>
  <si>
    <t>-1878928051</t>
  </si>
  <si>
    <t>https://podminky.urs.cz/item/CS_URS_2024_01/460161321</t>
  </si>
  <si>
    <t>460161342</t>
  </si>
  <si>
    <t>Hloubení zapažených i nezapažených kabelových rýh ručně včetně urovnání dna s přemístěním výkopku do vzdálenosti 3 m od okraje jámy nebo s naložením na dopravní prostředek šířky 50 cm hloubky 150 cm v hornině třídy těžitelnosti I skupiny 3</t>
  </si>
  <si>
    <t>-1720023858</t>
  </si>
  <si>
    <t>https://podminky.urs.cz/item/CS_URS_2024_01/460161342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</si>
  <si>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</si>
  <si>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</si>
  <si>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2146068301</t>
  </si>
  <si>
    <t>https://podminky.urs.cz/item/CS_URS_2024_01/460431152</t>
  </si>
  <si>
    <t>460431192</t>
  </si>
  <si>
    <t>Zásyp kabelových rýh ručně s přemístění sypaniny ze vzdálenosti do 10 m, s uložením výkopku ve vrstvách včetně zhutnění a úpravy povrchu šířky 35 cm hloubky 90 cm z horniny třídy těžitelnosti I skupiny 3</t>
  </si>
  <si>
    <t>-1483794732</t>
  </si>
  <si>
    <t>https://podminky.urs.cz/item/CS_URS_2024_01/460431192</t>
  </si>
  <si>
    <t>460431252</t>
  </si>
  <si>
    <t>Zásyp kabelových rýh ručně s přemístění sypaniny ze vzdálenosti do 10 m, s uložením výkopku ve vrstvách včetně zhutnění a úpravy povrchu šířky 50 cm hloubky 50 cm z horniny třídy těžitelnosti I skupiny 3</t>
  </si>
  <si>
    <t>-1783613333</t>
  </si>
  <si>
    <t>https://podminky.urs.cz/item/CS_URS_2024_01/460431252</t>
  </si>
  <si>
    <t>460431292</t>
  </si>
  <si>
    <t>Zásyp kabelových rýh ručně s přemístění sypaniny ze vzdálenosti do 10 m, s uložením výkopku ve vrstvách včetně zhutnění a úpravy povrchu šířky 50 cm hloubky 90 cm z horniny třídy těžitelnosti I skupiny 3</t>
  </si>
  <si>
    <t>1278773041</t>
  </si>
  <si>
    <t>https://podminky.urs.cz/item/CS_URS_2024_01/460431292</t>
  </si>
  <si>
    <t>460431341</t>
  </si>
  <si>
    <t>Zásyp kabelových rýh ručně s přemístění sypaniny ze vzdálenosti do 10 m, s uložením výkopku ve vrstvách včetně zhutnění a úpravy povrchu šířky 50 cm hloubky 130 cm z horniny třídy těžitelnosti I skupiny 1 a 2</t>
  </si>
  <si>
    <t>1496684438</t>
  </si>
  <si>
    <t>https://podminky.urs.cz/item/CS_URS_2024_01/460431341</t>
  </si>
  <si>
    <t>460431362</t>
  </si>
  <si>
    <t>Zásyp kabelových rýh ručně s přemístění sypaniny ze vzdálenosti do 10 m, s uložením výkopku ve vrstvách včetně zhutnění a úpravy povrchu šířky 50 cm hloubky 150 cm z horniny třídy těžitelnosti I skupiny 3</t>
  </si>
  <si>
    <t>957574430</t>
  </si>
  <si>
    <t>https://podminky.urs.cz/item/CS_URS_2024_01/460431362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</si>
  <si>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</si>
  <si>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</si>
  <si>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314956915</t>
  </si>
  <si>
    <t>https://podminky.urs.cz/item/CS_URS_2024_01/460631214</t>
  </si>
  <si>
    <t>460632112</t>
  </si>
  <si>
    <t>Zemní protlaky zemní práce nutné k provedení protlaku výkop včetně zásypu ručně startovací jáma v hornině třídy těžitelnosti I skupiny 2</t>
  </si>
  <si>
    <t>-1606573610</t>
  </si>
  <si>
    <t>https://podminky.urs.cz/item/CS_URS_2024_01/460632112</t>
  </si>
  <si>
    <t>460632212</t>
  </si>
  <si>
    <t>Zemní protlaky zemní práce nutné k provedení protlaku výkop včetně zásypu ručně koncová jáma v hornině třídy těžitelnosti I skupiny 2</t>
  </si>
  <si>
    <t>-1616957101</t>
  </si>
  <si>
    <t>https://podminky.urs.cz/item/CS_URS_2024_01/460632212</t>
  </si>
  <si>
    <t>460881611</t>
  </si>
  <si>
    <t>Kryt vozovek a chodníků kladení dlažby (materiál ve specifikaci) včetně spárování, do lože z kameniva těženého z dlaždic betonových čtyřhranných</t>
  </si>
  <si>
    <t>m2</t>
  </si>
  <si>
    <t>-623855807</t>
  </si>
  <si>
    <t>https://podminky.urs.cz/item/CS_URS_2024_01/460881611</t>
  </si>
  <si>
    <t>468021212</t>
  </si>
  <si>
    <t>Vytrhání dlažby včetně ručního rozebrání, vytřídění, odhozu na hromady nebo naložení na dopravní prostředek a očistění kostek nebo dlaždic z pískového podkladu z dlaždic betonových nebo keramických, spáry nezalité</t>
  </si>
  <si>
    <t>-1791643293</t>
  </si>
  <si>
    <t>https://podminky.urs.cz/item/CS_URS_2024_01/468021212</t>
  </si>
  <si>
    <t>SO 01-86-01 - ŽST Dolní Bousov, přípojka nn pro SZZ</t>
  </si>
  <si>
    <t>01 - dle ÚRS - Zemní a stavební práce</t>
  </si>
  <si>
    <t>Dolní Bousov</t>
  </si>
  <si>
    <t>01 - Zemní práce</t>
  </si>
  <si>
    <t xml:space="preserve">    011 - Jámy, rýhy, protlaky</t>
  </si>
  <si>
    <t xml:space="preserve">    012 - Úpravy povrchů</t>
  </si>
  <si>
    <t>011</t>
  </si>
  <si>
    <t>Jámy, rýhy, protlaky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</si>
  <si>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</si>
  <si>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</si>
  <si>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-2011449093</t>
  </si>
  <si>
    <t>https://podminky.urs.cz/item/CS_URS_2024_01/460131114</t>
  </si>
  <si>
    <t>Poznámka k položce:_x000d_
výkopy mimo hlavní trasu zab.zař.</t>
  </si>
  <si>
    <t>2*(0,7*0,7*1)</t>
  </si>
  <si>
    <t>0,5*0,7*0,4</t>
  </si>
  <si>
    <t>460161283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</si>
  <si>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II skupiny 4</t>
  </si>
  <si>
    <t>1783859635</t>
  </si>
  <si>
    <t>https://podminky.urs.cz/item/CS_URS_2024_01/460161283</t>
  </si>
  <si>
    <t>9+9+8+8+5+6</t>
  </si>
  <si>
    <t>460391124</t>
  </si>
  <si>
    <t>Zásyp jam ručně s uložením výkopku ve vrstvách a úpravou povrchu s přemístění sypaniny ze vzdálenosti do 10 m se zhutněním z horniny třídy těžitelnosti II skupiny 4</t>
  </si>
  <si>
    <t>1349830490</t>
  </si>
  <si>
    <t>https://podminky.urs.cz/item/CS_URS_2024_01/460391124</t>
  </si>
  <si>
    <t>460431293</t>
  </si>
  <si>
    <t>Zásyp kabelových rýh ručně s přemístění sypaniny ze vzdálenosti do 10 m, s uložením výkopku ve vrstvách včetně zhutnění a úpravy povrchu šířky 50 cm hloubky 90 cm z horniny třídy těžitelnosti II skupiny 4</t>
  </si>
  <si>
    <t>463457741</t>
  </si>
  <si>
    <t>https://podminky.urs.cz/item/CS_URS_2024_01/460431293</t>
  </si>
  <si>
    <t>460661512</t>
  </si>
  <si>
    <t>Kabelové lože z písku včetně podsypu, zhutnění a urovnání povrchu pro kabely nn zakryté plastovou fólií, šířky přes 25 do 50 cm</t>
  </si>
  <si>
    <t>266204092</t>
  </si>
  <si>
    <t>https://podminky.urs.cz/item/CS_URS_2024_01/460661512</t>
  </si>
  <si>
    <t>012</t>
  </si>
  <si>
    <t>Úpravy povrchů</t>
  </si>
  <si>
    <t>181951114</t>
  </si>
  <si>
    <t>Úprava pláně vyrovnáním výškových rozdílů strojně v hornině třídy těžitelnosti II, skupiny 4 a 5 se zhutněním</t>
  </si>
  <si>
    <t>2099493485</t>
  </si>
  <si>
    <t>https://podminky.urs.cz/item/CS_URS_2024_01/181951114</t>
  </si>
  <si>
    <t>58344005</t>
  </si>
  <si>
    <t>kamenivo drcené hrubé frakce 32/63 třída BI OTP ČD</t>
  </si>
  <si>
    <t>t</t>
  </si>
  <si>
    <t>256</t>
  </si>
  <si>
    <t>-2025488916</t>
  </si>
  <si>
    <t>Poznámka k položce:_x000d_
úprava lože</t>
  </si>
  <si>
    <t>02 - dle ÚOŽI</t>
  </si>
  <si>
    <t>02 - Kabelové trasy</t>
  </si>
  <si>
    <t xml:space="preserve">    021 - Kabely</t>
  </si>
  <si>
    <t xml:space="preserve">    022 - Kabelové žlaby a chráničky</t>
  </si>
  <si>
    <t xml:space="preserve">    023 - Uzemnění a hromosvod</t>
  </si>
  <si>
    <t>03 - Rozvaděče, vnější zařízení, osvětlení</t>
  </si>
  <si>
    <t>04 - Všeobecné náklady</t>
  </si>
  <si>
    <t>021</t>
  </si>
  <si>
    <t>Kabely</t>
  </si>
  <si>
    <t>7492600220</t>
  </si>
  <si>
    <t>Kabely, vodiče, šňůry Al - nn Kabel silový 4 a 5-žílový, plastová izolace 1-AYKY 4x50</t>
  </si>
  <si>
    <t>-1190673212</t>
  </si>
  <si>
    <t>7492652012</t>
  </si>
  <si>
    <t>Montáž kabelů 4- a 5-žílových Al do 50 mm2 - uložení do země, chráničky, na rošty, pod omítku apod.</t>
  </si>
  <si>
    <t>-547334914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</si>
  <si>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</si>
  <si>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</si>
  <si>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-1677200776</t>
  </si>
  <si>
    <t>7492501980</t>
  </si>
  <si>
    <t>Kabely, vodiče, šňůry Cu - nn Kabel silový 4 a 5-žílový Cu, plastová izolace CYKY 5J10 (5Cx10)</t>
  </si>
  <si>
    <t>-443242321</t>
  </si>
  <si>
    <t>Poznámka k položce:_x000d_
pro přívodku ZZEE</t>
  </si>
  <si>
    <t>-793659262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</si>
  <si>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</si>
  <si>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</si>
  <si>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-677843823</t>
  </si>
  <si>
    <t>022</t>
  </si>
  <si>
    <t>Kabelové žlaby a chráničky</t>
  </si>
  <si>
    <t>7593500965</t>
  </si>
  <si>
    <t>Trasy kabelového vedení Ohebná dvouplášťová korugovaná chránička 160/138smotek</t>
  </si>
  <si>
    <t>782134016</t>
  </si>
  <si>
    <t>7492756040</t>
  </si>
  <si>
    <t>Pomocné práce pro montáž kabelů zatažení kabelů do chráničky do 4 kg/m</t>
  </si>
  <si>
    <t>562692854</t>
  </si>
  <si>
    <t>Poznámka k položce:_x000d_
chránička + lišta LV</t>
  </si>
  <si>
    <t>7593500609</t>
  </si>
  <si>
    <t>Trasy kabelového vedení Kabelové krycí desky a pásy Fólie výstražná červená š. 34cm (HM0673909992034)</t>
  </si>
  <si>
    <t>496557037</t>
  </si>
  <si>
    <t>7593505140</t>
  </si>
  <si>
    <t>Oddělení souběhu trasy od silového kabelu žlabem plastovým 120x110 mm - včetně žlabu</t>
  </si>
  <si>
    <t>413371271</t>
  </si>
  <si>
    <t>Poznámka k položce:_x000d_
montáž žlabu</t>
  </si>
  <si>
    <t>7593505150</t>
  </si>
  <si>
    <t>Pokládka výstražné fólie do výkopu</t>
  </si>
  <si>
    <t>-2131499047</t>
  </si>
  <si>
    <t>-1847538933</t>
  </si>
  <si>
    <t>7593500100</t>
  </si>
  <si>
    <t>Trasy kabelového vedení Kabelové žlaby (100x100) ohyb xx° + vrchní díl plast</t>
  </si>
  <si>
    <t>-584031956</t>
  </si>
  <si>
    <t>7597593500095</t>
  </si>
  <si>
    <t>-1465205584</t>
  </si>
  <si>
    <t>023</t>
  </si>
  <si>
    <t>Uzemnění a hromosvod</t>
  </si>
  <si>
    <t>7491600010</t>
  </si>
  <si>
    <t>Uzemnění Vnitřní Uzemňovací vedení na povrchu, kruhovým vodičem FeZn do D=10 mm</t>
  </si>
  <si>
    <t>1300058439</t>
  </si>
  <si>
    <t>7491600130</t>
  </si>
  <si>
    <t>Uzemnění Vnější Zemnící pásek stožáru TV FeZn 30x4 mm2 v délce 25 m</t>
  </si>
  <si>
    <t>-2140423662</t>
  </si>
  <si>
    <t xml:space="preserve">Poznámka k položce:_x000d_
Zemnící jímka ZJ, položka dle  sborníku OTSKP, položka č.741C12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</si>
  <si>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</si>
  <si>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</si>
  <si>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-728910817</t>
  </si>
  <si>
    <t>7491651046</t>
  </si>
  <si>
    <t>Montáž vnitřního uzemnění ostatní pouzdro pro průchod pásku FeZn 30x4 mm stěnou</t>
  </si>
  <si>
    <t>716452391</t>
  </si>
  <si>
    <t>7491600240</t>
  </si>
  <si>
    <t>Uzemnění Vnější Tyč ZT 1,0t Tprofil zemnící</t>
  </si>
  <si>
    <t>1715997057</t>
  </si>
  <si>
    <t xml:space="preserve">Poznámka k položce:_x000d_
hloubkový zemnič pro uzemnění 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</si>
  <si>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</si>
  <si>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</si>
  <si>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-206441703</t>
  </si>
  <si>
    <t>Poznámka k položce:_x000d_
hloubkový zemnič pro uzemnění</t>
  </si>
  <si>
    <t>7491601470</t>
  </si>
  <si>
    <t>Uzemnění Hromosvodné vedení Svorka SR 3b - plech</t>
  </si>
  <si>
    <t>1157126679</t>
  </si>
  <si>
    <t>7491601450</t>
  </si>
  <si>
    <t>Uzemnění Hromosvodné vedení Svorka SR 2b</t>
  </si>
  <si>
    <t>1478458702</t>
  </si>
  <si>
    <t>7491601340</t>
  </si>
  <si>
    <t>Uzemnění Hromosvodné vedení Svorka SK</t>
  </si>
  <si>
    <t>-656375399</t>
  </si>
  <si>
    <t>7491654012</t>
  </si>
  <si>
    <t>Montáž svorek spojovacích se 3 a více šrouby (typ ST, SJ, SK, SZ, SR01, 02, aj.)</t>
  </si>
  <si>
    <t>1920079096</t>
  </si>
  <si>
    <t>7491654010</t>
  </si>
  <si>
    <t>Montáž svorek spojovacích se 2 šrouby (typ SS, SO, SR03, aj.)</t>
  </si>
  <si>
    <t>-1076286493</t>
  </si>
  <si>
    <t>7491601841</t>
  </si>
  <si>
    <t>Uzemnění Hromosvodné vedení Úhelník ochranný OU 2.0 na ochranu svodu 2 m</t>
  </si>
  <si>
    <t>594201882</t>
  </si>
  <si>
    <t>7491600550</t>
  </si>
  <si>
    <t>Uzemnění Hromosvodné vedení Drát uzem. AL pr.8 AlMgSi měkký</t>
  </si>
  <si>
    <t>2082250111</t>
  </si>
  <si>
    <t>7491653010</t>
  </si>
  <si>
    <t>Montáž hromosvodného vedení svodových vodičů průměru do 10 mm z pozinkované oceli (FeZn) nebo měděného (Cu) s podpěrami - upevnění, propojení a připojení pomocí svorek</t>
  </si>
  <si>
    <t>-506252420</t>
  </si>
  <si>
    <t>7491600560</t>
  </si>
  <si>
    <t>Uzemnění Hromosvodné vedení Drát uzem. AL pr.8 AlMgSi+PVC měkký</t>
  </si>
  <si>
    <t>-977980379</t>
  </si>
  <si>
    <t>7491653020</t>
  </si>
  <si>
    <t>Montáž hromosvodného vedení vodičů izolačních hromosvodných</t>
  </si>
  <si>
    <t>1450209817</t>
  </si>
  <si>
    <t>7491600600</t>
  </si>
  <si>
    <t>Uzemnění Hromosvodné vedení Držák OU do dřeva - DUD 270 (DUDa-27)</t>
  </si>
  <si>
    <t>-1540629592</t>
  </si>
  <si>
    <t>7491600620</t>
  </si>
  <si>
    <t>Uzemnění Hromosvodné vedení Držák OU na stěnu - DUS</t>
  </si>
  <si>
    <t>-710164938</t>
  </si>
  <si>
    <t>7491600730</t>
  </si>
  <si>
    <t>Uzemnění Hromosvodné vedení Tyč JR 2,0 ALMgSi jímací</t>
  </si>
  <si>
    <t>-1178099819</t>
  </si>
  <si>
    <t>R-1</t>
  </si>
  <si>
    <t>Zkušební zemnící jímka, včetně montáže</t>
  </si>
  <si>
    <t>-1019458762</t>
  </si>
  <si>
    <t>Poznámka k položce:_x000d_
cena dle OTSKP_2024, pol.č.741C12</t>
  </si>
  <si>
    <t>7491653030</t>
  </si>
  <si>
    <t>Montáž hromosvodného vedení jímací tyče včetně stojanu, délky do 5 m - včetně upevňovacích prvků a svorek, připojení</t>
  </si>
  <si>
    <t>955764935</t>
  </si>
  <si>
    <t>7491600860</t>
  </si>
  <si>
    <t>Uzemnění Hromosvodné vedení Objímka OJ</t>
  </si>
  <si>
    <t>-851601219</t>
  </si>
  <si>
    <t>7491601000</t>
  </si>
  <si>
    <t>Uzemnění Hromosvodné vedení Podpěra PV 1h</t>
  </si>
  <si>
    <t>-560424688</t>
  </si>
  <si>
    <t>Rozvaděče, vnější zařízení, osvětlení</t>
  </si>
  <si>
    <t>7493601240</t>
  </si>
  <si>
    <t>Kabelové a zásuvkové skříně, elektroměrové rozvaděče Prázdné skříně a pilíře Skříň plastová kompaktní pilíř včetně základu, IP44, šířka 600 mm, výška 700 mm, hloubka do 400 mm, PUR lak</t>
  </si>
  <si>
    <t>28248963</t>
  </si>
  <si>
    <t>7590125057</t>
  </si>
  <si>
    <t>Montáž skříně společné přístrojové pro přejezdy - usazení skříně a zatažení kabelů bez zhotovení a zapojení kabelových forem. Bez kabelových příchytek</t>
  </si>
  <si>
    <t>-1452773997</t>
  </si>
  <si>
    <t>R-2</t>
  </si>
  <si>
    <t>Silový kompletní přepínač 1-0-1, 4pólový, do 63A</t>
  </si>
  <si>
    <t>-1290229656</t>
  </si>
  <si>
    <t>7494004522</t>
  </si>
  <si>
    <t>Modulární přístroje Ostatní přístroje -modulární přístroje Vypínače In 40 A, Ue AC 250/440 V, 3pól</t>
  </si>
  <si>
    <t>1392304409</t>
  </si>
  <si>
    <t>7494551022</t>
  </si>
  <si>
    <t>Montáž vačkových silových spínačů - vypínačů třípólových nebo čtyřpólových do 63 A - vypínač 0-1</t>
  </si>
  <si>
    <t>-690495971</t>
  </si>
  <si>
    <t>7494007642</t>
  </si>
  <si>
    <t>Pojistkové systémy Odpínače, odpojovače a držáky válcových pojistkových vložek Pojistkové odpínače Ie 63 A, Ue AC 690 V/DC 440 V, pro válcové pojistkové vložky 14x51, 3pól. provedení, se signalizací, náhrada za např. OPVA14-3-S</t>
  </si>
  <si>
    <t>21576156</t>
  </si>
  <si>
    <t>7494453015</t>
  </si>
  <si>
    <t>Montáž pojistkových odpínačů pro válcové pojistky včetně montáže pojistek do 63 A třípólový - do skříně nebo rozvaděče</t>
  </si>
  <si>
    <t>1736294804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</si>
  <si>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</si>
  <si>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</si>
  <si>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650278516</t>
  </si>
  <si>
    <t>7494752010</t>
  </si>
  <si>
    <t>Montáž svodičů přepětí pro sítě nn - typ 1+2 (třída B+C) pro třífázové sítě - do rozvaděče nebo skříně</t>
  </si>
  <si>
    <t>166593694</t>
  </si>
  <si>
    <t>7494752020</t>
  </si>
  <si>
    <t>Montáž svodičů přepětí pro sítě nn - typ 1+2 (třída B+C) modul dálkové signalizace s bezpotenciálovým přepínačem - do rozvaděče nebo skříně</t>
  </si>
  <si>
    <t>871453619</t>
  </si>
  <si>
    <t>7494003424</t>
  </si>
  <si>
    <t>Modulární přístroje Jističe do 80 A; 10 kA 3-pólové In 20 A, Ue AC 230/400 V / DC 216 V, charakteristika C, 3pól, Icn 10 kA</t>
  </si>
  <si>
    <t>-1779010494</t>
  </si>
  <si>
    <t>7494351030</t>
  </si>
  <si>
    <t>Montáž jističů (do 10 kA) třípólových do 20 A</t>
  </si>
  <si>
    <t>533422172</t>
  </si>
  <si>
    <t>7494003426</t>
  </si>
  <si>
    <t>Modulární přístroje Jističe do 80 A; 10 kA 3-pólové In 25 A, Ue AC 230/400 V / DC 216 V, charakteristika C, 3pól, Icn 10 kA</t>
  </si>
  <si>
    <t>-721823116</t>
  </si>
  <si>
    <t>7494003428</t>
  </si>
  <si>
    <t>Modulární přístroje Jističe do 80 A; 10 kA 3-pólové In 32 A, Ue AC 230/400 V / DC 216 V, charakteristika C, 3pól, Icn 10 kA</t>
  </si>
  <si>
    <t>-1533023149</t>
  </si>
  <si>
    <t>7494351032</t>
  </si>
  <si>
    <t>Montáž jističů (do 10 kA) třípólových přes 20 do 63 A</t>
  </si>
  <si>
    <t>-1123149498</t>
  </si>
  <si>
    <t>7494003122</t>
  </si>
  <si>
    <t>Modulární přístroje Jističe do 80 A; 10 kA 1-pólové In 6 A, Ue AC 230 V / DC 72 V, charakteristika B, 1pól, Icn 10 kA</t>
  </si>
  <si>
    <t>1125510291</t>
  </si>
  <si>
    <t>7494351010</t>
  </si>
  <si>
    <t>Montáž jističů (do 10 kA) jednopólových do 20 A</t>
  </si>
  <si>
    <t>-1689373698</t>
  </si>
  <si>
    <t>7494003658</t>
  </si>
  <si>
    <t>Modulární přístroje Jističe Příslušenství 1x zapínací kontakt, 1x rozpínací kontakt, např. pro LTE, LTN, LVN, MSO</t>
  </si>
  <si>
    <t>-1498972173</t>
  </si>
  <si>
    <t>7494351080</t>
  </si>
  <si>
    <t>Montáž jističů (do 10 kA) přídavných zařízení k instalačním jističům do 125 A pomocného spínače (1x zap., 1x vyp. kontakt)</t>
  </si>
  <si>
    <t>477258383</t>
  </si>
  <si>
    <t>7494003688</t>
  </si>
  <si>
    <t>Modulární přístroje Jističe Příslušenství Ue AC 230 V, 2x zapínací kontakt, např. pro LTE, LTN, LVN</t>
  </si>
  <si>
    <t>-1550237752</t>
  </si>
  <si>
    <t>7494351085</t>
  </si>
  <si>
    <t>Montáž jističů (do 10 kA) přídavných zařízení k instalačním jističům do 125 A napěťové spouště</t>
  </si>
  <si>
    <t>-14245576</t>
  </si>
  <si>
    <t>7494010436</t>
  </si>
  <si>
    <t>Přístroje pro spínání a ovládání Svornice a pomocný materiál Svornice Svorka RSA 70 A řadová bílá</t>
  </si>
  <si>
    <t>-1905755730</t>
  </si>
  <si>
    <t>7494756020</t>
  </si>
  <si>
    <t>Montáž svornic řadových nn včetně upevnění a štítku pro Cu/Al vodiče do 95 mm2 - do rozvaděče nebo skříně</t>
  </si>
  <si>
    <t>209213788</t>
  </si>
  <si>
    <t>7494010406</t>
  </si>
  <si>
    <t>Přístroje pro spínání a ovládání Svornice a pomocný materiál Svornice Svorka RSA 10 A řadová bílá</t>
  </si>
  <si>
    <t>-456822901</t>
  </si>
  <si>
    <t>7494756016</t>
  </si>
  <si>
    <t>Montáž svornic řadových nn včetně upevnění a štítku pro Cu/Al vodiče do 16 mm2 - do rozvaděče nebo skříně</t>
  </si>
  <si>
    <t>1585150171</t>
  </si>
  <si>
    <t>7494010366</t>
  </si>
  <si>
    <t>Přístroje pro spínání a ovládání Svornice a pomocný materiál Svornice Svorka RSA 2,5 A řadová bílá</t>
  </si>
  <si>
    <t>-426900876</t>
  </si>
  <si>
    <t>7494756010</t>
  </si>
  <si>
    <t>Montáž svornic řadových nn včetně upevnění a štítku pro Cu/Al vodiče do 2,5 mm2 - do rozvaděče nebo skříně</t>
  </si>
  <si>
    <t>-1665392679</t>
  </si>
  <si>
    <t>7494004548</t>
  </si>
  <si>
    <t>Modulární přístroje Ostatní přístroje -modulární přístroje Spínače a tlačítka Páčkové spínače Ith 25 A, Ue AC 230/400 V, 1x zapínací kontakt, 1x rozpínací kontakt, šířka 1 modul</t>
  </si>
  <si>
    <t>-46705843</t>
  </si>
  <si>
    <t>7494553010</t>
  </si>
  <si>
    <t>Montáž páčkových silových spínačů - vypínačů jednopólových do 32 A - vypínač 0-1</t>
  </si>
  <si>
    <t>449109360</t>
  </si>
  <si>
    <t>7493101450</t>
  </si>
  <si>
    <t>Venkovní osvětlení Svítidla pro montáž na strop nebo stěnu Svítidlo LED kruhové s elektronickým předřadníkem, IP65, příkon 13 W, průměr 327 mm (např. Corso)</t>
  </si>
  <si>
    <t>1889798623</t>
  </si>
  <si>
    <t>Poznámka k položce:_x000d_
svítidlo do rozvaděče RZZ</t>
  </si>
  <si>
    <t>7493154020</t>
  </si>
  <si>
    <t>Montáž venkovních svítidel na strop nebo stěnu zářivkových - kompletace a montáž včetně světelného zdroje a připojovacího kabelu</t>
  </si>
  <si>
    <t>-2075923113</t>
  </si>
  <si>
    <t>7494010572</t>
  </si>
  <si>
    <t>Přístroje pro spínání a ovládání Svornice a pomocný materiál Ostatní Označovací štítek do rozvaděče nn</t>
  </si>
  <si>
    <t>-843424968</t>
  </si>
  <si>
    <t>Poznámka k položce:_x000d_
cena dle OTSKP_2024, polč.č.744R35</t>
  </si>
  <si>
    <t>7494010574</t>
  </si>
  <si>
    <t>Přístroje pro spínání a ovládání Svornice a pomocný materiál Ostatní Obal na výkresy do rozvaděče nn</t>
  </si>
  <si>
    <t>1858774157</t>
  </si>
  <si>
    <t>Poznámka k položce:_x000d_
cena dle OTSKP_2024, polč.č.744R36</t>
  </si>
  <si>
    <t>04</t>
  </si>
  <si>
    <t>Všeobecné náklady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</si>
  <si>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</si>
  <si>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</si>
  <si>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-91219028</t>
  </si>
  <si>
    <t>7499451010</t>
  </si>
  <si>
    <t>Vydání průkazu způsobilosti pro funkční celek, provizorní stav - vyhotovení dokladu o silnoproudých zařízeních a vydání průkazu způsobilosti</t>
  </si>
  <si>
    <t>144768880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</si>
  <si>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</si>
  <si>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</si>
  <si>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-1525359630</t>
  </si>
  <si>
    <t>7499751030</t>
  </si>
  <si>
    <t>Dokončovací práce zkušební provoz - včetně prokázání technických a kvalitativních parametrů zařízení</t>
  </si>
  <si>
    <t>1458614486</t>
  </si>
  <si>
    <t>7499751050</t>
  </si>
  <si>
    <t>Dokončovací práce manipulace na zařízeních prováděné provozovatelem - manipulace nutné pro další práce zhotovitele na technologickém souboru</t>
  </si>
  <si>
    <t>1831817641</t>
  </si>
  <si>
    <t>03 - VON</t>
  </si>
  <si>
    <t>VRN - Vedlejší rozpočtové náklady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</si>
  <si>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</si>
  <si>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</si>
  <si>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262144</t>
  </si>
  <si>
    <t>1243562762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</si>
  <si>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</si>
  <si>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</si>
  <si>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-1308205115</t>
  </si>
  <si>
    <t>Množství dle tabulky odpadů</t>
  </si>
  <si>
    <t>16 02 14 Vyřazená zařízení</t>
  </si>
  <si>
    <t>1,2</t>
  </si>
  <si>
    <t>16 06 02 Nikl – kadmiové baterie a akumulátory</t>
  </si>
  <si>
    <t>0,1</t>
  </si>
  <si>
    <t>17 01 01 Beton</t>
  </si>
  <si>
    <t>12,5+8</t>
  </si>
  <si>
    <t>17 04 05 Železný šrot – konstrukce, stožáry, kolejnice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</si>
  <si>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</si>
  <si>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</si>
  <si>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-1066209641</t>
  </si>
  <si>
    <t>15 01 01 Obaly papírové a lepenkové</t>
  </si>
  <si>
    <t>0,06</t>
  </si>
  <si>
    <t>15 01 02 Obaly plastové</t>
  </si>
  <si>
    <t>0,07</t>
  </si>
  <si>
    <t>17 01 02 Stavební a demoliční suť (cihly)</t>
  </si>
  <si>
    <t>0,4</t>
  </si>
  <si>
    <t>17 01 03 Stavební a demoliční suť (tašky a keramické výrobky)</t>
  </si>
  <si>
    <t>0,05</t>
  </si>
  <si>
    <t>17 01 07 stavební a demoliční suť</t>
  </si>
  <si>
    <t>17 02 03 Plasty</t>
  </si>
  <si>
    <t>0,09</t>
  </si>
  <si>
    <t>17 04 05 železný šrot - konstrukce, stožáry, kolejnice</t>
  </si>
  <si>
    <t>17 04 11 Kabely neznečištěné</t>
  </si>
  <si>
    <t xml:space="preserve">17 05 04 Výkopová zemina </t>
  </si>
  <si>
    <t>1,7</t>
  </si>
  <si>
    <t>17 09 04 laminát z demolic technologických domků</t>
  </si>
  <si>
    <t>20 01 38 smýcené stromy a keře, pařezy</t>
  </si>
  <si>
    <t>20 03 01 Směsný komunální odpad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</si>
  <si>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</si>
  <si>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</si>
  <si>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-575083931</t>
  </si>
  <si>
    <t>16 06 02 Nikl-kadmiové baterie a akumulátory</t>
  </si>
  <si>
    <t>9909000500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</si>
  <si>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</si>
  <si>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1980028036</t>
  </si>
  <si>
    <t>17 01 01 Beton z demolic objektů, základů</t>
  </si>
  <si>
    <t>12,5</t>
  </si>
  <si>
    <t>17 01 01 kůly a sloupy betonové, betonové pražce</t>
  </si>
  <si>
    <t>VRN</t>
  </si>
  <si>
    <t>Vedlejší rozpočtové náklady</t>
  </si>
  <si>
    <t>022101001</t>
  </si>
  <si>
    <t>Geodetické práce Geodetické práce před opravou</t>
  </si>
  <si>
    <t>%</t>
  </si>
  <si>
    <t>1024</t>
  </si>
  <si>
    <t>158720512</t>
  </si>
  <si>
    <t>022101011</t>
  </si>
  <si>
    <t>Geodetické práce Geodetické práce v průběhu opravy</t>
  </si>
  <si>
    <t>1358868419</t>
  </si>
  <si>
    <t>Poznámka k položce:_x000d_
Geodetické zaměření založení RD</t>
  </si>
  <si>
    <t>022101021</t>
  </si>
  <si>
    <t>Geodetické práce Geodetické práce po ukončení opravy</t>
  </si>
  <si>
    <t>842180243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</si>
  <si>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</si>
  <si>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</si>
  <si>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-1285475276</t>
  </si>
  <si>
    <t>023122001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</si>
  <si>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</si>
  <si>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945714488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</si>
  <si>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</si>
  <si>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</si>
  <si>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118712439</t>
  </si>
  <si>
    <t>Poznámka k položce:_x000d_
Cena je včetně ceny za montážně výrobní dokumentaci zhotovitele</t>
  </si>
  <si>
    <t>024101301</t>
  </si>
  <si>
    <t>Inženýrská činnost posudky (např. statické aj.) a dozory</t>
  </si>
  <si>
    <t>246236139</t>
  </si>
  <si>
    <t>033121001</t>
  </si>
  <si>
    <t>Provozní vlivy Rušení prací železničním provozem širá trať nebo dopravny s kolejovým rozvětvením s počtem vlaků za směnu 8,5 hod. do 25</t>
  </si>
  <si>
    <t>1831453954</t>
  </si>
  <si>
    <t>SEZNAM FIGUR</t>
  </si>
  <si>
    <t>Výměra</t>
  </si>
  <si>
    <t>PS 01-01-11/ 01</t>
  </si>
  <si>
    <t>K1</t>
  </si>
  <si>
    <t>Kabelizace 1 - ZE 3p</t>
  </si>
  <si>
    <t>k.č. 110</t>
  </si>
  <si>
    <t>k.č. 111</t>
  </si>
  <si>
    <t>k.č. 411</t>
  </si>
  <si>
    <t>297</t>
  </si>
  <si>
    <t>k.č. 412</t>
  </si>
  <si>
    <t>291</t>
  </si>
  <si>
    <t>k.č. 417</t>
  </si>
  <si>
    <t>181</t>
  </si>
  <si>
    <t>k.č. 418</t>
  </si>
  <si>
    <t>k.č. 420</t>
  </si>
  <si>
    <t>388</t>
  </si>
  <si>
    <t>k.č. 423</t>
  </si>
  <si>
    <t>Použití figury:</t>
  </si>
  <si>
    <t>Montáž kabelu návěstního volně uloženého s jádrem 1 mm Cu TCEKEZE, TCEKFE, TCEKPFLEY, TCEKPFLEZE do 7 P</t>
  </si>
  <si>
    <t>K2</t>
  </si>
  <si>
    <t>Kabelizace 2 - ZE 4p</t>
  </si>
  <si>
    <t>k.č. 115</t>
  </si>
  <si>
    <t>k.č. 116</t>
  </si>
  <si>
    <t>k.č. 203</t>
  </si>
  <si>
    <t>k.č. 205</t>
  </si>
  <si>
    <t>237</t>
  </si>
  <si>
    <t>k.č. 208</t>
  </si>
  <si>
    <t>k.č. 210</t>
  </si>
  <si>
    <t>305</t>
  </si>
  <si>
    <t>K3</t>
  </si>
  <si>
    <t>Kabelizace 3 - ZE 7p</t>
  </si>
  <si>
    <t>k.č. 201</t>
  </si>
  <si>
    <t>361</t>
  </si>
  <si>
    <t>k.č. 202</t>
  </si>
  <si>
    <t>715</t>
  </si>
  <si>
    <t>k.č. 206</t>
  </si>
  <si>
    <t>380</t>
  </si>
  <si>
    <t>k.č. 207</t>
  </si>
  <si>
    <t>k.č. 212</t>
  </si>
  <si>
    <t>191</t>
  </si>
  <si>
    <t>k.č. 401</t>
  </si>
  <si>
    <t>633</t>
  </si>
  <si>
    <t>k.č. 402</t>
  </si>
  <si>
    <t>k.č. 407</t>
  </si>
  <si>
    <t>234</t>
  </si>
  <si>
    <t>k.č. 408</t>
  </si>
  <si>
    <t>310</t>
  </si>
  <si>
    <t>k.č. 409</t>
  </si>
  <si>
    <t>k.č. 410</t>
  </si>
  <si>
    <t>k.č. 413</t>
  </si>
  <si>
    <t>222</t>
  </si>
  <si>
    <t>k.č. 414</t>
  </si>
  <si>
    <t>296</t>
  </si>
  <si>
    <t>k.č. 415</t>
  </si>
  <si>
    <t>k.č. 416</t>
  </si>
  <si>
    <t>k.č. 419</t>
  </si>
  <si>
    <t>206</t>
  </si>
  <si>
    <t>k.č. 421</t>
  </si>
  <si>
    <t>k.č. 6102</t>
  </si>
  <si>
    <t>k.č. 6202</t>
  </si>
  <si>
    <t>k.č. 802</t>
  </si>
  <si>
    <t>K4</t>
  </si>
  <si>
    <t>Kabelizace 4 - ZE 12p</t>
  </si>
  <si>
    <t>k.č. 101</t>
  </si>
  <si>
    <t>592</t>
  </si>
  <si>
    <t>k.č. 102</t>
  </si>
  <si>
    <t>664</t>
  </si>
  <si>
    <t>k.č. 103</t>
  </si>
  <si>
    <t>k.č. 104</t>
  </si>
  <si>
    <t>k.č. 107</t>
  </si>
  <si>
    <t>k.č. 108</t>
  </si>
  <si>
    <t>311</t>
  </si>
  <si>
    <t>k.č. 109</t>
  </si>
  <si>
    <t>k.č. 112</t>
  </si>
  <si>
    <t>k.č. 113</t>
  </si>
  <si>
    <t>223</t>
  </si>
  <si>
    <t>k.č. 114</t>
  </si>
  <si>
    <t>Montáž kabelu návěstního volně uloženého s jádrem 1 mm Cu TCEKEZE, TCEKFE, TCEKPFLEY, TCEKPFLEZE do 16 P</t>
  </si>
  <si>
    <t>K5</t>
  </si>
  <si>
    <t>Kabelizace 5 - ZE 16p</t>
  </si>
  <si>
    <t>k.č. 1102a</t>
  </si>
  <si>
    <t>k.č. 1104a</t>
  </si>
  <si>
    <t>k.č. 1108a</t>
  </si>
  <si>
    <t>k.č. 1202a</t>
  </si>
  <si>
    <t>k.č. 1204a</t>
  </si>
  <si>
    <t>k.č. 1206a</t>
  </si>
  <si>
    <t>k.č. 1208a</t>
  </si>
  <si>
    <t>k.č. 803</t>
  </si>
  <si>
    <t>312</t>
  </si>
  <si>
    <t>k.č. 804</t>
  </si>
  <si>
    <t>406</t>
  </si>
  <si>
    <t>K6</t>
  </si>
  <si>
    <t>Kabelizace 6 - ZE 24p</t>
  </si>
  <si>
    <t>k.č. 1106a</t>
  </si>
  <si>
    <t>k.č. 502</t>
  </si>
  <si>
    <t>Montáž kabelu návěstního volně uloženého s jádrem 1 mm Cu TCEKEZE, TCEKFE, TCEKPFLEY, TCEKPFLEZE do 30 P</t>
  </si>
  <si>
    <t>K7</t>
  </si>
  <si>
    <t>Kabelizace 7 - ZE 30p</t>
  </si>
  <si>
    <t>k.č. 801</t>
  </si>
  <si>
    <t>369</t>
  </si>
  <si>
    <t>K8</t>
  </si>
  <si>
    <t>Kabelizace 8 - ZE 48p</t>
  </si>
  <si>
    <t>k.č. 501</t>
  </si>
  <si>
    <t>k.č. 504</t>
  </si>
  <si>
    <t>324</t>
  </si>
  <si>
    <t>Montáž kabelu návěstního volně uloženého s jádrem 1 mm Cu TCEKEZE, TCEKFE, TCEKPFLEY, TCEKPFLEZE do 61 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</si>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</sst>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113711" TargetMode="External" /><Relationship Id="rId2" Type="http://schemas.openxmlformats.org/officeDocument/2006/relationships/hyperlink" Target="https://podminky.urs.cz/item/CS_URS_2024_01/174111101" TargetMode="External" /><Relationship Id="rId3" Type="http://schemas.openxmlformats.org/officeDocument/2006/relationships/hyperlink" Target="https://podminky.urs.cz/item/CS_URS_2024_01/460161142" TargetMode="External" /><Relationship Id="rId4" Type="http://schemas.openxmlformats.org/officeDocument/2006/relationships/hyperlink" Target="https://podminky.urs.cz/item/CS_URS_2024_01/460161182" TargetMode="External" /><Relationship Id="rId5" Type="http://schemas.openxmlformats.org/officeDocument/2006/relationships/hyperlink" Target="https://podminky.urs.cz/item/CS_URS_2024_01/460161242" TargetMode="External" /><Relationship Id="rId6" Type="http://schemas.openxmlformats.org/officeDocument/2006/relationships/hyperlink" Target="https://podminky.urs.cz/item/CS_URS_2024_01/460161282" TargetMode="External" /><Relationship Id="rId7" Type="http://schemas.openxmlformats.org/officeDocument/2006/relationships/hyperlink" Target="https://podminky.urs.cz/item/CS_URS_2024_01/460161321" TargetMode="External" /><Relationship Id="rId8" Type="http://schemas.openxmlformats.org/officeDocument/2006/relationships/hyperlink" Target="https://podminky.urs.cz/item/CS_URS_2024_01/460161342" TargetMode="External" /><Relationship Id="rId9" Type="http://schemas.openxmlformats.org/officeDocument/2006/relationships/hyperlink" Target="https://podminky.urs.cz/item/CS_URS_2024_01/460431152" TargetMode="External" /><Relationship Id="rId10" Type="http://schemas.openxmlformats.org/officeDocument/2006/relationships/hyperlink" Target="https://podminky.urs.cz/item/CS_URS_2024_01/460431192" TargetMode="External" /><Relationship Id="rId11" Type="http://schemas.openxmlformats.org/officeDocument/2006/relationships/hyperlink" Target="https://podminky.urs.cz/item/CS_URS_2024_01/460431252" TargetMode="External" /><Relationship Id="rId12" Type="http://schemas.openxmlformats.org/officeDocument/2006/relationships/hyperlink" Target="https://podminky.urs.cz/item/CS_URS_2024_01/460431292" TargetMode="External" /><Relationship Id="rId13" Type="http://schemas.openxmlformats.org/officeDocument/2006/relationships/hyperlink" Target="https://podminky.urs.cz/item/CS_URS_2024_01/460431341" TargetMode="External" /><Relationship Id="rId14" Type="http://schemas.openxmlformats.org/officeDocument/2006/relationships/hyperlink" Target="https://podminky.urs.cz/item/CS_URS_2024_01/460431362" TargetMode="External" /><Relationship Id="rId15" Type="http://schemas.openxmlformats.org/officeDocument/2006/relationships/hyperlink" Target="https://podminky.urs.cz/item/CS_URS_2024_01/460631214" TargetMode="External" /><Relationship Id="rId16" Type="http://schemas.openxmlformats.org/officeDocument/2006/relationships/hyperlink" Target="https://podminky.urs.cz/item/CS_URS_2024_01/460632112" TargetMode="External" /><Relationship Id="rId17" Type="http://schemas.openxmlformats.org/officeDocument/2006/relationships/hyperlink" Target="https://podminky.urs.cz/item/CS_URS_2024_01/460632212" TargetMode="External" /><Relationship Id="rId18" Type="http://schemas.openxmlformats.org/officeDocument/2006/relationships/hyperlink" Target="https://podminky.urs.cz/item/CS_URS_2024_01/460881611" TargetMode="External" /><Relationship Id="rId19" Type="http://schemas.openxmlformats.org/officeDocument/2006/relationships/hyperlink" Target="https://podminky.urs.cz/item/CS_URS_2024_01/468021212" TargetMode="External" /><Relationship Id="rId2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460131114" TargetMode="External" /><Relationship Id="rId2" Type="http://schemas.openxmlformats.org/officeDocument/2006/relationships/hyperlink" Target="https://podminky.urs.cz/item/CS_URS_2024_01/460161283" TargetMode="External" /><Relationship Id="rId3" Type="http://schemas.openxmlformats.org/officeDocument/2006/relationships/hyperlink" Target="https://podminky.urs.cz/item/CS_URS_2024_01/460391124" TargetMode="External" /><Relationship Id="rId4" Type="http://schemas.openxmlformats.org/officeDocument/2006/relationships/hyperlink" Target="https://podminky.urs.cz/item/CS_URS_2024_01/460431293" TargetMode="External" /><Relationship Id="rId5" Type="http://schemas.openxmlformats.org/officeDocument/2006/relationships/hyperlink" Target="https://podminky.urs.cz/item/CS_URS_2024_01/460661512" TargetMode="External" /><Relationship Id="rId6" Type="http://schemas.openxmlformats.org/officeDocument/2006/relationships/hyperlink" Target="https://podminky.urs.cz/item/CS_URS_2024_01/181951114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29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29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27</v>
      </c>
      <c r="AL14" s="25"/>
      <c r="AM14" s="25"/>
      <c r="AN14" s="37" t="s">
        <v>29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31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32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36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37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38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39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40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41</v>
      </c>
      <c r="E29" s="50"/>
      <c r="F29" s="35" t="s">
        <v>42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43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44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45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46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47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48</v>
      </c>
      <c r="U35" s="57"/>
      <c r="V35" s="57"/>
      <c r="W35" s="57"/>
      <c r="X35" s="59" t="s">
        <v>49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50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31_2_2024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Oprava zabezpečovacího zařízení v ŽST Dolní Bousov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1. 8. 2024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 xml:space="preserve"> 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30</v>
      </c>
      <c r="AJ49" s="43"/>
      <c r="AK49" s="43"/>
      <c r="AL49" s="43"/>
      <c r="AM49" s="76" t="str">
        <f>IF(E17="","",E17)</f>
        <v>Pavel Pospíšil, DiS.</v>
      </c>
      <c r="AN49" s="67"/>
      <c r="AO49" s="67"/>
      <c r="AP49" s="67"/>
      <c r="AQ49" s="43"/>
      <c r="AR49" s="47"/>
      <c r="AS49" s="77" t="s">
        <v>51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33</v>
      </c>
      <c r="AJ50" s="43"/>
      <c r="AK50" s="43"/>
      <c r="AL50" s="43"/>
      <c r="AM50" s="76" t="str">
        <f>IF(E20="","",E20)</f>
        <v>Signal Projekt,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52</v>
      </c>
      <c r="D52" s="90"/>
      <c r="E52" s="90"/>
      <c r="F52" s="90"/>
      <c r="G52" s="90"/>
      <c r="H52" s="91"/>
      <c r="I52" s="92" t="s">
        <v>53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54</v>
      </c>
      <c r="AH52" s="90"/>
      <c r="AI52" s="90"/>
      <c r="AJ52" s="90"/>
      <c r="AK52" s="90"/>
      <c r="AL52" s="90"/>
      <c r="AM52" s="90"/>
      <c r="AN52" s="92" t="s">
        <v>55</v>
      </c>
      <c r="AO52" s="90"/>
      <c r="AP52" s="90"/>
      <c r="AQ52" s="94" t="s">
        <v>56</v>
      </c>
      <c r="AR52" s="47"/>
      <c r="AS52" s="95" t="s">
        <v>57</v>
      </c>
      <c r="AT52" s="96" t="s">
        <v>58</v>
      </c>
      <c r="AU52" s="96" t="s">
        <v>59</v>
      </c>
      <c r="AV52" s="96" t="s">
        <v>60</v>
      </c>
      <c r="AW52" s="96" t="s">
        <v>61</v>
      </c>
      <c r="AX52" s="96" t="s">
        <v>62</v>
      </c>
      <c r="AY52" s="96" t="s">
        <v>63</v>
      </c>
      <c r="AZ52" s="96" t="s">
        <v>64</v>
      </c>
      <c r="BA52" s="96" t="s">
        <v>65</v>
      </c>
      <c r="BB52" s="96" t="s">
        <v>66</v>
      </c>
      <c r="BC52" s="96" t="s">
        <v>67</v>
      </c>
      <c r="BD52" s="97" t="s">
        <v>68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69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ROUND(AS55+AS58+AS61,2)</f>
        <v>0</v>
      </c>
      <c r="AT54" s="109">
        <f>ROUND(SUM(AV54:AW54),2)</f>
        <v>0</v>
      </c>
      <c r="AU54" s="110">
        <f>ROUND(AU55+AU58+AU61,5)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ROUND(AZ55+AZ58+AZ61,2)</f>
        <v>0</v>
      </c>
      <c r="BA54" s="109">
        <f>ROUND(BA55+BA58+BA61,2)</f>
        <v>0</v>
      </c>
      <c r="BB54" s="109">
        <f>ROUND(BB55+BB58+BB61,2)</f>
        <v>0</v>
      </c>
      <c r="BC54" s="109">
        <f>ROUND(BC55+BC58+BC61,2)</f>
        <v>0</v>
      </c>
      <c r="BD54" s="111">
        <f>ROUND(BD55+BD58+BD61,2)</f>
        <v>0</v>
      </c>
      <c r="BE54" s="6"/>
      <c r="BS54" s="112" t="s">
        <v>70</v>
      </c>
      <c r="BT54" s="112" t="s">
        <v>71</v>
      </c>
      <c r="BU54" s="113" t="s">
        <v>72</v>
      </c>
      <c r="BV54" s="112" t="s">
        <v>73</v>
      </c>
      <c r="BW54" s="112" t="s">
        <v>5</v>
      </c>
      <c r="BX54" s="112" t="s">
        <v>74</v>
      </c>
      <c r="CL54" s="112" t="s">
        <v>19</v>
      </c>
    </row>
    <row r="55" s="7" customFormat="1" ht="24.75" customHeight="1">
      <c r="A55" s="7"/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77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70</v>
      </c>
      <c r="BT55" s="126" t="s">
        <v>78</v>
      </c>
      <c r="BU55" s="126" t="s">
        <v>72</v>
      </c>
      <c r="BV55" s="126" t="s">
        <v>73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4" customFormat="1" ht="16.5" customHeight="1">
      <c r="A56" s="127" t="s">
        <v>81</v>
      </c>
      <c r="B56" s="66"/>
      <c r="C56" s="128"/>
      <c r="D56" s="128"/>
      <c r="E56" s="129" t="s">
        <v>82</v>
      </c>
      <c r="F56" s="129"/>
      <c r="G56" s="129"/>
      <c r="H56" s="129"/>
      <c r="I56" s="129"/>
      <c r="J56" s="128"/>
      <c r="K56" s="129" t="s">
        <v>83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'01 - Dle sborníku UOŽI'!J32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84</v>
      </c>
      <c r="AR56" s="68"/>
      <c r="AS56" s="132">
        <v>0</v>
      </c>
      <c r="AT56" s="133">
        <f>ROUND(SUM(AV56:AW56),2)</f>
        <v>0</v>
      </c>
      <c r="AU56" s="134">
        <f>'01 - Dle sborníku UOŽI'!P98</f>
        <v>0</v>
      </c>
      <c r="AV56" s="133">
        <f>'01 - Dle sborníku UOŽI'!J35</f>
        <v>0</v>
      </c>
      <c r="AW56" s="133">
        <f>'01 - Dle sborníku UOŽI'!J36</f>
        <v>0</v>
      </c>
      <c r="AX56" s="133">
        <f>'01 - Dle sborníku UOŽI'!J37</f>
        <v>0</v>
      </c>
      <c r="AY56" s="133">
        <f>'01 - Dle sborníku UOŽI'!J38</f>
        <v>0</v>
      </c>
      <c r="AZ56" s="133">
        <f>'01 - Dle sborníku UOŽI'!F35</f>
        <v>0</v>
      </c>
      <c r="BA56" s="133">
        <f>'01 - Dle sborníku UOŽI'!F36</f>
        <v>0</v>
      </c>
      <c r="BB56" s="133">
        <f>'01 - Dle sborníku UOŽI'!F37</f>
        <v>0</v>
      </c>
      <c r="BC56" s="133">
        <f>'01 - Dle sborníku UOŽI'!F38</f>
        <v>0</v>
      </c>
      <c r="BD56" s="135">
        <f>'01 - Dle sborníku UOŽI'!F39</f>
        <v>0</v>
      </c>
      <c r="BE56" s="4"/>
      <c r="BT56" s="136" t="s">
        <v>80</v>
      </c>
      <c r="BV56" s="136" t="s">
        <v>73</v>
      </c>
      <c r="BW56" s="136" t="s">
        <v>85</v>
      </c>
      <c r="BX56" s="136" t="s">
        <v>79</v>
      </c>
      <c r="CL56" s="136" t="s">
        <v>19</v>
      </c>
    </row>
    <row r="57" s="4" customFormat="1" ht="16.5" customHeight="1">
      <c r="A57" s="127" t="s">
        <v>81</v>
      </c>
      <c r="B57" s="66"/>
      <c r="C57" s="128"/>
      <c r="D57" s="128"/>
      <c r="E57" s="129" t="s">
        <v>86</v>
      </c>
      <c r="F57" s="129"/>
      <c r="G57" s="129"/>
      <c r="H57" s="129"/>
      <c r="I57" s="129"/>
      <c r="J57" s="128"/>
      <c r="K57" s="129" t="s">
        <v>87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'02 - Dle sborníku URS'!J32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84</v>
      </c>
      <c r="AR57" s="68"/>
      <c r="AS57" s="132">
        <v>0</v>
      </c>
      <c r="AT57" s="133">
        <f>ROUND(SUM(AV57:AW57),2)</f>
        <v>0</v>
      </c>
      <c r="AU57" s="134">
        <f>'02 - Dle sborníku URS'!P89</f>
        <v>0</v>
      </c>
      <c r="AV57" s="133">
        <f>'02 - Dle sborníku URS'!J35</f>
        <v>0</v>
      </c>
      <c r="AW57" s="133">
        <f>'02 - Dle sborníku URS'!J36</f>
        <v>0</v>
      </c>
      <c r="AX57" s="133">
        <f>'02 - Dle sborníku URS'!J37</f>
        <v>0</v>
      </c>
      <c r="AY57" s="133">
        <f>'02 - Dle sborníku URS'!J38</f>
        <v>0</v>
      </c>
      <c r="AZ57" s="133">
        <f>'02 - Dle sborníku URS'!F35</f>
        <v>0</v>
      </c>
      <c r="BA57" s="133">
        <f>'02 - Dle sborníku URS'!F36</f>
        <v>0</v>
      </c>
      <c r="BB57" s="133">
        <f>'02 - Dle sborníku URS'!F37</f>
        <v>0</v>
      </c>
      <c r="BC57" s="133">
        <f>'02 - Dle sborníku URS'!F38</f>
        <v>0</v>
      </c>
      <c r="BD57" s="135">
        <f>'02 - Dle sborníku URS'!F39</f>
        <v>0</v>
      </c>
      <c r="BE57" s="4"/>
      <c r="BT57" s="136" t="s">
        <v>80</v>
      </c>
      <c r="BV57" s="136" t="s">
        <v>73</v>
      </c>
      <c r="BW57" s="136" t="s">
        <v>88</v>
      </c>
      <c r="BX57" s="136" t="s">
        <v>79</v>
      </c>
      <c r="CL57" s="136" t="s">
        <v>19</v>
      </c>
    </row>
    <row r="58" s="7" customFormat="1" ht="24.75" customHeight="1">
      <c r="A58" s="7"/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ROUND(SUM(AG59:AG60),2)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77</v>
      </c>
      <c r="AR58" s="121"/>
      <c r="AS58" s="122">
        <f>ROUND(SUM(AS59:AS60),2)</f>
        <v>0</v>
      </c>
      <c r="AT58" s="123">
        <f>ROUND(SUM(AV58:AW58),2)</f>
        <v>0</v>
      </c>
      <c r="AU58" s="124">
        <f>ROUND(SUM(AU59:AU60),5)</f>
        <v>0</v>
      </c>
      <c r="AV58" s="123">
        <f>ROUND(AZ58*L29,2)</f>
        <v>0</v>
      </c>
      <c r="AW58" s="123">
        <f>ROUND(BA58*L30,2)</f>
        <v>0</v>
      </c>
      <c r="AX58" s="123">
        <f>ROUND(BB58*L29,2)</f>
        <v>0</v>
      </c>
      <c r="AY58" s="123">
        <f>ROUND(BC58*L30,2)</f>
        <v>0</v>
      </c>
      <c r="AZ58" s="123">
        <f>ROUND(SUM(AZ59:AZ60),2)</f>
        <v>0</v>
      </c>
      <c r="BA58" s="123">
        <f>ROUND(SUM(BA59:BA60),2)</f>
        <v>0</v>
      </c>
      <c r="BB58" s="123">
        <f>ROUND(SUM(BB59:BB60),2)</f>
        <v>0</v>
      </c>
      <c r="BC58" s="123">
        <f>ROUND(SUM(BC59:BC60),2)</f>
        <v>0</v>
      </c>
      <c r="BD58" s="125">
        <f>ROUND(SUM(BD59:BD60),2)</f>
        <v>0</v>
      </c>
      <c r="BE58" s="7"/>
      <c r="BS58" s="126" t="s">
        <v>70</v>
      </c>
      <c r="BT58" s="126" t="s">
        <v>78</v>
      </c>
      <c r="BU58" s="126" t="s">
        <v>72</v>
      </c>
      <c r="BV58" s="126" t="s">
        <v>73</v>
      </c>
      <c r="BW58" s="126" t="s">
        <v>91</v>
      </c>
      <c r="BX58" s="126" t="s">
        <v>5</v>
      </c>
      <c r="CL58" s="126" t="s">
        <v>19</v>
      </c>
      <c r="CM58" s="126" t="s">
        <v>80</v>
      </c>
    </row>
    <row r="59" s="4" customFormat="1" ht="16.5" customHeight="1">
      <c r="A59" s="127" t="s">
        <v>81</v>
      </c>
      <c r="B59" s="66"/>
      <c r="C59" s="128"/>
      <c r="D59" s="128"/>
      <c r="E59" s="129" t="s">
        <v>82</v>
      </c>
      <c r="F59" s="129"/>
      <c r="G59" s="129"/>
      <c r="H59" s="129"/>
      <c r="I59" s="129"/>
      <c r="J59" s="128"/>
      <c r="K59" s="129" t="s">
        <v>92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'01 - dle ÚRS - Zemní a st...'!J32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84</v>
      </c>
      <c r="AR59" s="68"/>
      <c r="AS59" s="132">
        <v>0</v>
      </c>
      <c r="AT59" s="133">
        <f>ROUND(SUM(AV59:AW59),2)</f>
        <v>0</v>
      </c>
      <c r="AU59" s="134">
        <f>'01 - dle ÚRS - Zemní a st...'!P88</f>
        <v>0</v>
      </c>
      <c r="AV59" s="133">
        <f>'01 - dle ÚRS - Zemní a st...'!J35</f>
        <v>0</v>
      </c>
      <c r="AW59" s="133">
        <f>'01 - dle ÚRS - Zemní a st...'!J36</f>
        <v>0</v>
      </c>
      <c r="AX59" s="133">
        <f>'01 - dle ÚRS - Zemní a st...'!J37</f>
        <v>0</v>
      </c>
      <c r="AY59" s="133">
        <f>'01 - dle ÚRS - Zemní a st...'!J38</f>
        <v>0</v>
      </c>
      <c r="AZ59" s="133">
        <f>'01 - dle ÚRS - Zemní a st...'!F35</f>
        <v>0</v>
      </c>
      <c r="BA59" s="133">
        <f>'01 - dle ÚRS - Zemní a st...'!F36</f>
        <v>0</v>
      </c>
      <c r="BB59" s="133">
        <f>'01 - dle ÚRS - Zemní a st...'!F37</f>
        <v>0</v>
      </c>
      <c r="BC59" s="133">
        <f>'01 - dle ÚRS - Zemní a st...'!F38</f>
        <v>0</v>
      </c>
      <c r="BD59" s="135">
        <f>'01 - dle ÚRS - Zemní a st...'!F39</f>
        <v>0</v>
      </c>
      <c r="BE59" s="4"/>
      <c r="BT59" s="136" t="s">
        <v>80</v>
      </c>
      <c r="BV59" s="136" t="s">
        <v>73</v>
      </c>
      <c r="BW59" s="136" t="s">
        <v>93</v>
      </c>
      <c r="BX59" s="136" t="s">
        <v>91</v>
      </c>
      <c r="CL59" s="136" t="s">
        <v>19</v>
      </c>
    </row>
    <row r="60" s="4" customFormat="1" ht="16.5" customHeight="1">
      <c r="A60" s="127" t="s">
        <v>81</v>
      </c>
      <c r="B60" s="66"/>
      <c r="C60" s="128"/>
      <c r="D60" s="128"/>
      <c r="E60" s="129" t="s">
        <v>86</v>
      </c>
      <c r="F60" s="129"/>
      <c r="G60" s="129"/>
      <c r="H60" s="129"/>
      <c r="I60" s="129"/>
      <c r="J60" s="128"/>
      <c r="K60" s="129" t="s">
        <v>94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'02 - dle ÚOŽI'!J32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84</v>
      </c>
      <c r="AR60" s="68"/>
      <c r="AS60" s="132">
        <v>0</v>
      </c>
      <c r="AT60" s="133">
        <f>ROUND(SUM(AV60:AW60),2)</f>
        <v>0</v>
      </c>
      <c r="AU60" s="134">
        <f>'02 - dle ÚOŽI'!P91</f>
        <v>0</v>
      </c>
      <c r="AV60" s="133">
        <f>'02 - dle ÚOŽI'!J35</f>
        <v>0</v>
      </c>
      <c r="AW60" s="133">
        <f>'02 - dle ÚOŽI'!J36</f>
        <v>0</v>
      </c>
      <c r="AX60" s="133">
        <f>'02 - dle ÚOŽI'!J37</f>
        <v>0</v>
      </c>
      <c r="AY60" s="133">
        <f>'02 - dle ÚOŽI'!J38</f>
        <v>0</v>
      </c>
      <c r="AZ60" s="133">
        <f>'02 - dle ÚOŽI'!F35</f>
        <v>0</v>
      </c>
      <c r="BA60" s="133">
        <f>'02 - dle ÚOŽI'!F36</f>
        <v>0</v>
      </c>
      <c r="BB60" s="133">
        <f>'02 - dle ÚOŽI'!F37</f>
        <v>0</v>
      </c>
      <c r="BC60" s="133">
        <f>'02 - dle ÚOŽI'!F38</f>
        <v>0</v>
      </c>
      <c r="BD60" s="135">
        <f>'02 - dle ÚOŽI'!F39</f>
        <v>0</v>
      </c>
      <c r="BE60" s="4"/>
      <c r="BT60" s="136" t="s">
        <v>80</v>
      </c>
      <c r="BV60" s="136" t="s">
        <v>73</v>
      </c>
      <c r="BW60" s="136" t="s">
        <v>95</v>
      </c>
      <c r="BX60" s="136" t="s">
        <v>91</v>
      </c>
      <c r="CL60" s="136" t="s">
        <v>19</v>
      </c>
    </row>
    <row r="61" s="7" customFormat="1" ht="16.5" customHeight="1">
      <c r="A61" s="127" t="s">
        <v>81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'03 - VON'!J30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97</v>
      </c>
      <c r="AR61" s="121"/>
      <c r="AS61" s="137">
        <v>0</v>
      </c>
      <c r="AT61" s="138">
        <f>ROUND(SUM(AV61:AW61),2)</f>
        <v>0</v>
      </c>
      <c r="AU61" s="139">
        <f>'03 - VON'!P81</f>
        <v>0</v>
      </c>
      <c r="AV61" s="138">
        <f>'03 - VON'!J33</f>
        <v>0</v>
      </c>
      <c r="AW61" s="138">
        <f>'03 - VON'!J34</f>
        <v>0</v>
      </c>
      <c r="AX61" s="138">
        <f>'03 - VON'!J35</f>
        <v>0</v>
      </c>
      <c r="AY61" s="138">
        <f>'03 - VON'!J36</f>
        <v>0</v>
      </c>
      <c r="AZ61" s="138">
        <f>'03 - VON'!F33</f>
        <v>0</v>
      </c>
      <c r="BA61" s="138">
        <f>'03 - VON'!F34</f>
        <v>0</v>
      </c>
      <c r="BB61" s="138">
        <f>'03 - VON'!F35</f>
        <v>0</v>
      </c>
      <c r="BC61" s="138">
        <f>'03 - VON'!F36</f>
        <v>0</v>
      </c>
      <c r="BD61" s="140">
        <f>'03 - VON'!F37</f>
        <v>0</v>
      </c>
      <c r="BE61" s="7"/>
      <c r="BT61" s="126" t="s">
        <v>78</v>
      </c>
      <c r="BV61" s="126" t="s">
        <v>73</v>
      </c>
      <c r="BW61" s="126" t="s">
        <v>98</v>
      </c>
      <c r="BX61" s="126" t="s">
        <v>5</v>
      </c>
      <c r="CL61" s="126" t="s">
        <v>19</v>
      </c>
      <c r="CM61" s="126" t="s">
        <v>80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hG04x96BMgougfN6+jK6yx0xiikCOIVjOepSuAqSNMS4nK2TteGsjgiVM25bgTu964kiEcIty/cJNBrqR3nRiA==" hashValue="1AHk7BYfNsQ8vUAaQTccGv0jt3otDMndAfkdDxWETIif4Lpd1xAXqRT7mJVDS6Hp7ezGhUi2rdInMy7gTC8gAQ==" algorithmName="SHA-512" password="CC35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01 - Dle sborníku UOŽI'!C2" display="/"/>
    <hyperlink ref="A57" location="'02 - Dle sborníku URS'!C2" display="/"/>
    <hyperlink ref="A59" location="'01 - dle ÚRS - Zemní a st...'!C2" display="/"/>
    <hyperlink ref="A60" location="'02 - dle ÚOŽI'!C2" display="/"/>
    <hyperlink ref="A61" location="'03 - VO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Oprava zabezpečovacího zařízení v ŽST Dolní Bousov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101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1. 8. 2024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31</v>
      </c>
      <c r="F23" s="41"/>
      <c r="G23" s="41"/>
      <c r="H23" s="41"/>
      <c r="I23" s="145" t="s">
        <v>27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34</v>
      </c>
      <c r="F26" s="41"/>
      <c r="G26" s="41"/>
      <c r="H26" s="41"/>
      <c r="I26" s="145" t="s">
        <v>27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ROUND(J98,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ROUND((SUM(BE98:BE300)),  2)</f>
        <v>0</v>
      </c>
      <c r="G35" s="41"/>
      <c r="H35" s="41"/>
      <c r="I35" s="160">
        <v>0.20999999999999999</v>
      </c>
      <c r="J35" s="159">
        <f>ROUND(((SUM(BE98:BE300))*I35),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ROUND((SUM(BF98:BF300)),  2)</f>
        <v>0</v>
      </c>
      <c r="G36" s="41"/>
      <c r="H36" s="41"/>
      <c r="I36" s="160">
        <v>0.12</v>
      </c>
      <c r="J36" s="159">
        <f>ROUND(((SUM(BF98:BF300))*I36),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ROUND((SUM(BG98:BG300)),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ROUND((SUM(BH98:BH300)),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ROUND((SUM(BI98:BI300)),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Oprava zabezpečovacího zařízení v ŽST Dolní Bousov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01 - Dle sborníku UOŽI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1. 8. 2024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>Pavel Pospíšil, DiS.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>Signal Projekt,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J98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108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109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110</v>
      </c>
      <c r="E66" s="180"/>
      <c r="F66" s="180"/>
      <c r="G66" s="180"/>
      <c r="H66" s="180"/>
      <c r="I66" s="180"/>
      <c r="J66" s="181">
        <f>J110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111</v>
      </c>
      <c r="E67" s="180"/>
      <c r="F67" s="180"/>
      <c r="G67" s="180"/>
      <c r="H67" s="180"/>
      <c r="I67" s="180"/>
      <c r="J67" s="181">
        <f>J111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112</v>
      </c>
      <c r="E68" s="185"/>
      <c r="F68" s="185"/>
      <c r="G68" s="185"/>
      <c r="H68" s="185"/>
      <c r="I68" s="185"/>
      <c r="J68" s="186">
        <f>J173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113</v>
      </c>
      <c r="E69" s="185"/>
      <c r="F69" s="185"/>
      <c r="G69" s="185"/>
      <c r="H69" s="185"/>
      <c r="I69" s="185"/>
      <c r="J69" s="186">
        <f>J181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77"/>
      <c r="C70" s="178"/>
      <c r="D70" s="179" t="s">
        <v>114</v>
      </c>
      <c r="E70" s="180"/>
      <c r="F70" s="180"/>
      <c r="G70" s="180"/>
      <c r="H70" s="180"/>
      <c r="I70" s="180"/>
      <c r="J70" s="181">
        <f>J182</f>
        <v>0</v>
      </c>
      <c r="K70" s="178"/>
      <c r="L70" s="182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77"/>
      <c r="C71" s="178"/>
      <c r="D71" s="179" t="s">
        <v>115</v>
      </c>
      <c r="E71" s="180"/>
      <c r="F71" s="180"/>
      <c r="G71" s="180"/>
      <c r="H71" s="180"/>
      <c r="I71" s="180"/>
      <c r="J71" s="181">
        <f>J189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116</v>
      </c>
      <c r="E72" s="185"/>
      <c r="F72" s="185"/>
      <c r="G72" s="185"/>
      <c r="H72" s="185"/>
      <c r="I72" s="185"/>
      <c r="J72" s="186">
        <f>J190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117</v>
      </c>
      <c r="E73" s="185"/>
      <c r="F73" s="185"/>
      <c r="G73" s="185"/>
      <c r="H73" s="185"/>
      <c r="I73" s="185"/>
      <c r="J73" s="186">
        <f>J206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21.84" customHeight="1">
      <c r="A74" s="10"/>
      <c r="B74" s="183"/>
      <c r="C74" s="128"/>
      <c r="D74" s="184" t="s">
        <v>118</v>
      </c>
      <c r="E74" s="185"/>
      <c r="F74" s="185"/>
      <c r="G74" s="185"/>
      <c r="H74" s="185"/>
      <c r="I74" s="185"/>
      <c r="J74" s="186">
        <f>J244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119</v>
      </c>
      <c r="E75" s="185"/>
      <c r="F75" s="185"/>
      <c r="G75" s="185"/>
      <c r="H75" s="185"/>
      <c r="I75" s="185"/>
      <c r="J75" s="186">
        <f>J281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7"/>
      <c r="C76" s="178"/>
      <c r="D76" s="179" t="s">
        <v>120</v>
      </c>
      <c r="E76" s="180"/>
      <c r="F76" s="180"/>
      <c r="G76" s="180"/>
      <c r="H76" s="180"/>
      <c r="I76" s="180"/>
      <c r="J76" s="181">
        <f>J293</f>
        <v>0</v>
      </c>
      <c r="K76" s="178"/>
      <c r="L76" s="18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82" s="2" customFormat="1" ht="6.96" customHeight="1">
      <c r="A82" s="41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24.96" customHeight="1">
      <c r="A83" s="41"/>
      <c r="B83" s="42"/>
      <c r="C83" s="26" t="s">
        <v>121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16</v>
      </c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6.5" customHeight="1">
      <c r="A86" s="41"/>
      <c r="B86" s="42"/>
      <c r="C86" s="43"/>
      <c r="D86" s="43"/>
      <c r="E86" s="172" t="str">
        <f>E7</f>
        <v>Oprava zabezpečovacího zařízení v ŽST Dolní Bousov</v>
      </c>
      <c r="F86" s="35"/>
      <c r="G86" s="35"/>
      <c r="H86" s="35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" customFormat="1" ht="12" customHeight="1">
      <c r="B87" s="24"/>
      <c r="C87" s="35" t="s">
        <v>100</v>
      </c>
      <c r="D87" s="25"/>
      <c r="E87" s="25"/>
      <c r="F87" s="25"/>
      <c r="G87" s="25"/>
      <c r="H87" s="25"/>
      <c r="I87" s="25"/>
      <c r="J87" s="25"/>
      <c r="K87" s="25"/>
      <c r="L87" s="23"/>
    </row>
    <row r="88" s="2" customFormat="1" ht="16.5" customHeight="1">
      <c r="A88" s="41"/>
      <c r="B88" s="42"/>
      <c r="C88" s="43"/>
      <c r="D88" s="43"/>
      <c r="E88" s="172" t="s">
        <v>101</v>
      </c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5" t="s">
        <v>102</v>
      </c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6.5" customHeight="1">
      <c r="A90" s="41"/>
      <c r="B90" s="42"/>
      <c r="C90" s="43"/>
      <c r="D90" s="43"/>
      <c r="E90" s="72" t="str">
        <f>E11</f>
        <v>01 - Dle sborníku UOŽI</v>
      </c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5" t="s">
        <v>21</v>
      </c>
      <c r="D92" s="43"/>
      <c r="E92" s="43"/>
      <c r="F92" s="30" t="str">
        <f>F14</f>
        <v xml:space="preserve"> </v>
      </c>
      <c r="G92" s="43"/>
      <c r="H92" s="43"/>
      <c r="I92" s="35" t="s">
        <v>23</v>
      </c>
      <c r="J92" s="75" t="str">
        <f>IF(J14="","",J14)</f>
        <v>1. 8. 2024</v>
      </c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25</v>
      </c>
      <c r="D94" s="43"/>
      <c r="E94" s="43"/>
      <c r="F94" s="30" t="str">
        <f>E17</f>
        <v xml:space="preserve"> </v>
      </c>
      <c r="G94" s="43"/>
      <c r="H94" s="43"/>
      <c r="I94" s="35" t="s">
        <v>30</v>
      </c>
      <c r="J94" s="39" t="str">
        <f>E23</f>
        <v>Pavel Pospíšil, DiS.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5.15" customHeight="1">
      <c r="A95" s="41"/>
      <c r="B95" s="42"/>
      <c r="C95" s="35" t="s">
        <v>28</v>
      </c>
      <c r="D95" s="43"/>
      <c r="E95" s="43"/>
      <c r="F95" s="30" t="str">
        <f>IF(E20="","",E20)</f>
        <v>Vyplň údaj</v>
      </c>
      <c r="G95" s="43"/>
      <c r="H95" s="43"/>
      <c r="I95" s="35" t="s">
        <v>33</v>
      </c>
      <c r="J95" s="39" t="str">
        <f>E26</f>
        <v>Signal Projekt, s.r.o.</v>
      </c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0.32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1" customFormat="1" ht="29.28" customHeight="1">
      <c r="A97" s="188"/>
      <c r="B97" s="189"/>
      <c r="C97" s="190" t="s">
        <v>122</v>
      </c>
      <c r="D97" s="191" t="s">
        <v>56</v>
      </c>
      <c r="E97" s="191" t="s">
        <v>52</v>
      </c>
      <c r="F97" s="191" t="s">
        <v>53</v>
      </c>
      <c r="G97" s="191" t="s">
        <v>123</v>
      </c>
      <c r="H97" s="191" t="s">
        <v>124</v>
      </c>
      <c r="I97" s="191" t="s">
        <v>125</v>
      </c>
      <c r="J97" s="191" t="s">
        <v>106</v>
      </c>
      <c r="K97" s="192" t="s">
        <v>126</v>
      </c>
      <c r="L97" s="193"/>
      <c r="M97" s="95" t="s">
        <v>19</v>
      </c>
      <c r="N97" s="96" t="s">
        <v>41</v>
      </c>
      <c r="O97" s="96" t="s">
        <v>127</v>
      </c>
      <c r="P97" s="96" t="s">
        <v>128</v>
      </c>
      <c r="Q97" s="96" t="s">
        <v>129</v>
      </c>
      <c r="R97" s="96" t="s">
        <v>130</v>
      </c>
      <c r="S97" s="96" t="s">
        <v>131</v>
      </c>
      <c r="T97" s="97" t="s">
        <v>132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1"/>
      <c r="B98" s="42"/>
      <c r="C98" s="102" t="s">
        <v>133</v>
      </c>
      <c r="D98" s="43"/>
      <c r="E98" s="43"/>
      <c r="F98" s="43"/>
      <c r="G98" s="43"/>
      <c r="H98" s="43"/>
      <c r="I98" s="43"/>
      <c r="J98" s="194">
        <f>BK98</f>
        <v>0</v>
      </c>
      <c r="K98" s="43"/>
      <c r="L98" s="47"/>
      <c r="M98" s="98"/>
      <c r="N98" s="195"/>
      <c r="O98" s="99"/>
      <c r="P98" s="196">
        <f>P99+P110+P111+P182+P189+P293</f>
        <v>0</v>
      </c>
      <c r="Q98" s="99"/>
      <c r="R98" s="196">
        <f>R99+R110+R111+R182+R189+R293</f>
        <v>0</v>
      </c>
      <c r="S98" s="99"/>
      <c r="T98" s="197">
        <f>T99+T110+T111+T182+T189+T293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70</v>
      </c>
      <c r="AU98" s="20" t="s">
        <v>107</v>
      </c>
      <c r="BK98" s="198">
        <f>BK99+BK110+BK111+BK182+BK189+BK293</f>
        <v>0</v>
      </c>
    </row>
    <row r="99" s="12" customFormat="1" ht="25.92" customHeight="1">
      <c r="A99" s="12"/>
      <c r="B99" s="199"/>
      <c r="C99" s="200"/>
      <c r="D99" s="201" t="s">
        <v>70</v>
      </c>
      <c r="E99" s="202" t="s">
        <v>82</v>
      </c>
      <c r="F99" s="202" t="s">
        <v>134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</f>
        <v>0</v>
      </c>
      <c r="Q99" s="207"/>
      <c r="R99" s="208">
        <f>R100</f>
        <v>0</v>
      </c>
      <c r="S99" s="207"/>
      <c r="T99" s="209">
        <f>T100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78</v>
      </c>
      <c r="AT99" s="211" t="s">
        <v>70</v>
      </c>
      <c r="AU99" s="211" t="s">
        <v>71</v>
      </c>
      <c r="AY99" s="210" t="s">
        <v>135</v>
      </c>
      <c r="BK99" s="212">
        <f>BK100</f>
        <v>0</v>
      </c>
    </row>
    <row r="100" s="12" customFormat="1" ht="22.8" customHeight="1">
      <c r="A100" s="12"/>
      <c r="B100" s="199"/>
      <c r="C100" s="200"/>
      <c r="D100" s="201" t="s">
        <v>70</v>
      </c>
      <c r="E100" s="213" t="s">
        <v>136</v>
      </c>
      <c r="F100" s="213" t="s">
        <v>137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SUM(P101:P109)</f>
        <v>0</v>
      </c>
      <c r="Q100" s="207"/>
      <c r="R100" s="208">
        <f>SUM(R101:R109)</f>
        <v>0</v>
      </c>
      <c r="S100" s="207"/>
      <c r="T100" s="209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78</v>
      </c>
      <c r="AT100" s="211" t="s">
        <v>70</v>
      </c>
      <c r="AU100" s="211" t="s">
        <v>78</v>
      </c>
      <c r="AY100" s="210" t="s">
        <v>135</v>
      </c>
      <c r="BK100" s="212">
        <f>SUM(BK101:BK109)</f>
        <v>0</v>
      </c>
    </row>
    <row r="101" s="2" customFormat="1" ht="16.5" customHeight="1">
      <c r="A101" s="41"/>
      <c r="B101" s="42"/>
      <c r="C101" s="215" t="s">
        <v>78</v>
      </c>
      <c r="D101" s="215" t="s">
        <v>138</v>
      </c>
      <c r="E101" s="216" t="s">
        <v>139</v>
      </c>
      <c r="F101" s="217" t="s">
        <v>140</v>
      </c>
      <c r="G101" s="218" t="s">
        <v>141</v>
      </c>
      <c r="H101" s="219">
        <v>3050</v>
      </c>
      <c r="I101" s="220"/>
      <c r="J101" s="221">
        <f>ROUND(I101*H101,2)</f>
        <v>0</v>
      </c>
      <c r="K101" s="217" t="s">
        <v>142</v>
      </c>
      <c r="L101" s="222"/>
      <c r="M101" s="223" t="s">
        <v>19</v>
      </c>
      <c r="N101" s="224" t="s">
        <v>42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143</v>
      </c>
      <c r="AT101" s="227" t="s">
        <v>138</v>
      </c>
      <c r="AU101" s="227" t="s">
        <v>80</v>
      </c>
      <c r="AY101" s="20" t="s">
        <v>135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143</v>
      </c>
      <c r="BM101" s="227" t="s">
        <v>144</v>
      </c>
    </row>
    <row r="102" s="2" customFormat="1" ht="16.5" customHeight="1">
      <c r="A102" s="41"/>
      <c r="B102" s="42"/>
      <c r="C102" s="229" t="s">
        <v>80</v>
      </c>
      <c r="D102" s="229" t="s">
        <v>145</v>
      </c>
      <c r="E102" s="230" t="s">
        <v>146</v>
      </c>
      <c r="F102" s="231" t="s">
        <v>147</v>
      </c>
      <c r="G102" s="232" t="s">
        <v>141</v>
      </c>
      <c r="H102" s="233">
        <v>3050</v>
      </c>
      <c r="I102" s="234"/>
      <c r="J102" s="235">
        <f>ROUND(I102*H102,2)</f>
        <v>0</v>
      </c>
      <c r="K102" s="231" t="s">
        <v>142</v>
      </c>
      <c r="L102" s="47"/>
      <c r="M102" s="236" t="s">
        <v>19</v>
      </c>
      <c r="N102" s="237" t="s">
        <v>42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143</v>
      </c>
      <c r="AT102" s="227" t="s">
        <v>145</v>
      </c>
      <c r="AU102" s="227" t="s">
        <v>80</v>
      </c>
      <c r="AY102" s="20" t="s">
        <v>135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8">
        <f>ROUND(I102*H102,2)</f>
        <v>0</v>
      </c>
      <c r="BL102" s="20" t="s">
        <v>143</v>
      </c>
      <c r="BM102" s="227" t="s">
        <v>148</v>
      </c>
    </row>
    <row r="103" s="2" customFormat="1" ht="16.5" customHeight="1">
      <c r="A103" s="41"/>
      <c r="B103" s="42"/>
      <c r="C103" s="229" t="s">
        <v>149</v>
      </c>
      <c r="D103" s="229" t="s">
        <v>145</v>
      </c>
      <c r="E103" s="230" t="s">
        <v>150</v>
      </c>
      <c r="F103" s="231" t="s">
        <v>151</v>
      </c>
      <c r="G103" s="232" t="s">
        <v>152</v>
      </c>
      <c r="H103" s="233">
        <v>7</v>
      </c>
      <c r="I103" s="234"/>
      <c r="J103" s="235">
        <f>ROUND(I103*H103,2)</f>
        <v>0</v>
      </c>
      <c r="K103" s="231" t="s">
        <v>142</v>
      </c>
      <c r="L103" s="47"/>
      <c r="M103" s="236" t="s">
        <v>19</v>
      </c>
      <c r="N103" s="237" t="s">
        <v>42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153</v>
      </c>
      <c r="AT103" s="227" t="s">
        <v>145</v>
      </c>
      <c r="AU103" s="227" t="s">
        <v>80</v>
      </c>
      <c r="AY103" s="20" t="s">
        <v>135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153</v>
      </c>
      <c r="BM103" s="227" t="s">
        <v>154</v>
      </c>
    </row>
    <row r="104" s="2" customFormat="1" ht="16.5" customHeight="1">
      <c r="A104" s="41"/>
      <c r="B104" s="42"/>
      <c r="C104" s="229" t="s">
        <v>153</v>
      </c>
      <c r="D104" s="229" t="s">
        <v>145</v>
      </c>
      <c r="E104" s="230" t="s">
        <v>155</v>
      </c>
      <c r="F104" s="231" t="s">
        <v>156</v>
      </c>
      <c r="G104" s="232" t="s">
        <v>152</v>
      </c>
      <c r="H104" s="233">
        <v>2</v>
      </c>
      <c r="I104" s="234"/>
      <c r="J104" s="235">
        <f>ROUND(I104*H104,2)</f>
        <v>0</v>
      </c>
      <c r="K104" s="231" t="s">
        <v>142</v>
      </c>
      <c r="L104" s="47"/>
      <c r="M104" s="236" t="s">
        <v>19</v>
      </c>
      <c r="N104" s="237" t="s">
        <v>42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153</v>
      </c>
      <c r="AT104" s="227" t="s">
        <v>145</v>
      </c>
      <c r="AU104" s="227" t="s">
        <v>80</v>
      </c>
      <c r="AY104" s="20" t="s">
        <v>135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8">
        <f>ROUND(I104*H104,2)</f>
        <v>0</v>
      </c>
      <c r="BL104" s="20" t="s">
        <v>153</v>
      </c>
      <c r="BM104" s="227" t="s">
        <v>157</v>
      </c>
    </row>
    <row r="105" s="2" customFormat="1" ht="16.5" customHeight="1">
      <c r="A105" s="41"/>
      <c r="B105" s="42"/>
      <c r="C105" s="229" t="s">
        <v>158</v>
      </c>
      <c r="D105" s="229" t="s">
        <v>145</v>
      </c>
      <c r="E105" s="230" t="s">
        <v>159</v>
      </c>
      <c r="F105" s="231" t="s">
        <v>160</v>
      </c>
      <c r="G105" s="232" t="s">
        <v>161</v>
      </c>
      <c r="H105" s="233">
        <v>3.0499999999999998</v>
      </c>
      <c r="I105" s="234"/>
      <c r="J105" s="235">
        <f>ROUND(I105*H105,2)</f>
        <v>0</v>
      </c>
      <c r="K105" s="231" t="s">
        <v>142</v>
      </c>
      <c r="L105" s="47"/>
      <c r="M105" s="236" t="s">
        <v>19</v>
      </c>
      <c r="N105" s="237" t="s">
        <v>42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153</v>
      </c>
      <c r="AT105" s="227" t="s">
        <v>145</v>
      </c>
      <c r="AU105" s="227" t="s">
        <v>80</v>
      </c>
      <c r="AY105" s="20" t="s">
        <v>135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153</v>
      </c>
      <c r="BM105" s="227" t="s">
        <v>162</v>
      </c>
    </row>
    <row r="106" s="2" customFormat="1" ht="21.75" customHeight="1">
      <c r="A106" s="41"/>
      <c r="B106" s="42"/>
      <c r="C106" s="215" t="s">
        <v>163</v>
      </c>
      <c r="D106" s="215" t="s">
        <v>138</v>
      </c>
      <c r="E106" s="216" t="s">
        <v>164</v>
      </c>
      <c r="F106" s="217" t="s">
        <v>165</v>
      </c>
      <c r="G106" s="218" t="s">
        <v>152</v>
      </c>
      <c r="H106" s="219">
        <v>7</v>
      </c>
      <c r="I106" s="220"/>
      <c r="J106" s="221">
        <f>ROUND(I106*H106,2)</f>
        <v>0</v>
      </c>
      <c r="K106" s="217" t="s">
        <v>142</v>
      </c>
      <c r="L106" s="222"/>
      <c r="M106" s="223" t="s">
        <v>19</v>
      </c>
      <c r="N106" s="224" t="s">
        <v>42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166</v>
      </c>
      <c r="AT106" s="227" t="s">
        <v>138</v>
      </c>
      <c r="AU106" s="227" t="s">
        <v>80</v>
      </c>
      <c r="AY106" s="20" t="s">
        <v>135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8">
        <f>ROUND(I106*H106,2)</f>
        <v>0</v>
      </c>
      <c r="BL106" s="20" t="s">
        <v>153</v>
      </c>
      <c r="BM106" s="227" t="s">
        <v>167</v>
      </c>
    </row>
    <row r="107" s="2" customFormat="1" ht="16.5" customHeight="1">
      <c r="A107" s="41"/>
      <c r="B107" s="42"/>
      <c r="C107" s="229" t="s">
        <v>168</v>
      </c>
      <c r="D107" s="229" t="s">
        <v>145</v>
      </c>
      <c r="E107" s="230" t="s">
        <v>169</v>
      </c>
      <c r="F107" s="231" t="s">
        <v>170</v>
      </c>
      <c r="G107" s="232" t="s">
        <v>141</v>
      </c>
      <c r="H107" s="233">
        <v>155</v>
      </c>
      <c r="I107" s="234"/>
      <c r="J107" s="235">
        <f>ROUND(I107*H107,2)</f>
        <v>0</v>
      </c>
      <c r="K107" s="231" t="s">
        <v>142</v>
      </c>
      <c r="L107" s="47"/>
      <c r="M107" s="236" t="s">
        <v>19</v>
      </c>
      <c r="N107" s="237" t="s">
        <v>42</v>
      </c>
      <c r="O107" s="87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7" t="s">
        <v>78</v>
      </c>
      <c r="AT107" s="227" t="s">
        <v>145</v>
      </c>
      <c r="AU107" s="227" t="s">
        <v>80</v>
      </c>
      <c r="AY107" s="20" t="s">
        <v>135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78</v>
      </c>
      <c r="BK107" s="228">
        <f>ROUND(I107*H107,2)</f>
        <v>0</v>
      </c>
      <c r="BL107" s="20" t="s">
        <v>78</v>
      </c>
      <c r="BM107" s="227" t="s">
        <v>171</v>
      </c>
    </row>
    <row r="108" s="2" customFormat="1" ht="24.15" customHeight="1">
      <c r="A108" s="41"/>
      <c r="B108" s="42"/>
      <c r="C108" s="229" t="s">
        <v>166</v>
      </c>
      <c r="D108" s="229" t="s">
        <v>145</v>
      </c>
      <c r="E108" s="230" t="s">
        <v>172</v>
      </c>
      <c r="F108" s="231" t="s">
        <v>173</v>
      </c>
      <c r="G108" s="232" t="s">
        <v>152</v>
      </c>
      <c r="H108" s="233">
        <v>1</v>
      </c>
      <c r="I108" s="234"/>
      <c r="J108" s="235">
        <f>ROUND(I108*H108,2)</f>
        <v>0</v>
      </c>
      <c r="K108" s="231" t="s">
        <v>142</v>
      </c>
      <c r="L108" s="47"/>
      <c r="M108" s="236" t="s">
        <v>19</v>
      </c>
      <c r="N108" s="237" t="s">
        <v>42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78</v>
      </c>
      <c r="AT108" s="227" t="s">
        <v>145</v>
      </c>
      <c r="AU108" s="227" t="s">
        <v>80</v>
      </c>
      <c r="AY108" s="20" t="s">
        <v>135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8">
        <f>ROUND(I108*H108,2)</f>
        <v>0</v>
      </c>
      <c r="BL108" s="20" t="s">
        <v>78</v>
      </c>
      <c r="BM108" s="227" t="s">
        <v>174</v>
      </c>
    </row>
    <row r="109" s="2" customFormat="1" ht="24.15" customHeight="1">
      <c r="A109" s="41"/>
      <c r="B109" s="42"/>
      <c r="C109" s="215" t="s">
        <v>175</v>
      </c>
      <c r="D109" s="215" t="s">
        <v>138</v>
      </c>
      <c r="E109" s="216" t="s">
        <v>176</v>
      </c>
      <c r="F109" s="217" t="s">
        <v>177</v>
      </c>
      <c r="G109" s="218" t="s">
        <v>141</v>
      </c>
      <c r="H109" s="219">
        <v>155</v>
      </c>
      <c r="I109" s="220"/>
      <c r="J109" s="221">
        <f>ROUND(I109*H109,2)</f>
        <v>0</v>
      </c>
      <c r="K109" s="217" t="s">
        <v>142</v>
      </c>
      <c r="L109" s="222"/>
      <c r="M109" s="223" t="s">
        <v>19</v>
      </c>
      <c r="N109" s="224" t="s">
        <v>42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80</v>
      </c>
      <c r="AT109" s="227" t="s">
        <v>138</v>
      </c>
      <c r="AU109" s="227" t="s">
        <v>80</v>
      </c>
      <c r="AY109" s="20" t="s">
        <v>135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78</v>
      </c>
      <c r="BM109" s="227" t="s">
        <v>178</v>
      </c>
    </row>
    <row r="110" s="12" customFormat="1" ht="25.92" customHeight="1">
      <c r="A110" s="12"/>
      <c r="B110" s="199"/>
      <c r="C110" s="200"/>
      <c r="D110" s="201" t="s">
        <v>70</v>
      </c>
      <c r="E110" s="202" t="s">
        <v>179</v>
      </c>
      <c r="F110" s="202" t="s">
        <v>179</v>
      </c>
      <c r="G110" s="200"/>
      <c r="H110" s="200"/>
      <c r="I110" s="203"/>
      <c r="J110" s="204">
        <f>BK110</f>
        <v>0</v>
      </c>
      <c r="K110" s="200"/>
      <c r="L110" s="205"/>
      <c r="M110" s="206"/>
      <c r="N110" s="207"/>
      <c r="O110" s="207"/>
      <c r="P110" s="208">
        <v>0</v>
      </c>
      <c r="Q110" s="207"/>
      <c r="R110" s="208">
        <v>0</v>
      </c>
      <c r="S110" s="207"/>
      <c r="T110" s="209"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78</v>
      </c>
      <c r="AT110" s="211" t="s">
        <v>70</v>
      </c>
      <c r="AU110" s="211" t="s">
        <v>71</v>
      </c>
      <c r="AY110" s="210" t="s">
        <v>135</v>
      </c>
      <c r="BK110" s="212">
        <v>0</v>
      </c>
    </row>
    <row r="111" s="12" customFormat="1" ht="25.92" customHeight="1">
      <c r="A111" s="12"/>
      <c r="B111" s="199"/>
      <c r="C111" s="200"/>
      <c r="D111" s="201" t="s">
        <v>70</v>
      </c>
      <c r="E111" s="202" t="s">
        <v>180</v>
      </c>
      <c r="F111" s="202" t="s">
        <v>134</v>
      </c>
      <c r="G111" s="200"/>
      <c r="H111" s="200"/>
      <c r="I111" s="203"/>
      <c r="J111" s="204">
        <f>BK111</f>
        <v>0</v>
      </c>
      <c r="K111" s="200"/>
      <c r="L111" s="205"/>
      <c r="M111" s="206"/>
      <c r="N111" s="207"/>
      <c r="O111" s="207"/>
      <c r="P111" s="208">
        <f>P112+SUM(P113:P173)</f>
        <v>0</v>
      </c>
      <c r="Q111" s="207"/>
      <c r="R111" s="208">
        <f>R112+SUM(R113:R173)</f>
        <v>0</v>
      </c>
      <c r="S111" s="207"/>
      <c r="T111" s="209">
        <f>T112+SUM(T113:T173)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0" t="s">
        <v>78</v>
      </c>
      <c r="AT111" s="211" t="s">
        <v>70</v>
      </c>
      <c r="AU111" s="211" t="s">
        <v>71</v>
      </c>
      <c r="AY111" s="210" t="s">
        <v>135</v>
      </c>
      <c r="BK111" s="212">
        <f>BK112+SUM(BK113:BK173)</f>
        <v>0</v>
      </c>
    </row>
    <row r="112" s="2" customFormat="1" ht="24.15" customHeight="1">
      <c r="A112" s="41"/>
      <c r="B112" s="42"/>
      <c r="C112" s="215" t="s">
        <v>181</v>
      </c>
      <c r="D112" s="215" t="s">
        <v>138</v>
      </c>
      <c r="E112" s="216" t="s">
        <v>182</v>
      </c>
      <c r="F112" s="217" t="s">
        <v>183</v>
      </c>
      <c r="G112" s="218" t="s">
        <v>141</v>
      </c>
      <c r="H112" s="219">
        <v>585</v>
      </c>
      <c r="I112" s="220"/>
      <c r="J112" s="221">
        <f>ROUND(I112*H112,2)</f>
        <v>0</v>
      </c>
      <c r="K112" s="217" t="s">
        <v>142</v>
      </c>
      <c r="L112" s="222"/>
      <c r="M112" s="223" t="s">
        <v>19</v>
      </c>
      <c r="N112" s="224" t="s">
        <v>42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184</v>
      </c>
      <c r="AT112" s="227" t="s">
        <v>138</v>
      </c>
      <c r="AU112" s="227" t="s">
        <v>78</v>
      </c>
      <c r="AY112" s="20" t="s">
        <v>135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8">
        <f>ROUND(I112*H112,2)</f>
        <v>0</v>
      </c>
      <c r="BL112" s="20" t="s">
        <v>184</v>
      </c>
      <c r="BM112" s="227" t="s">
        <v>185</v>
      </c>
    </row>
    <row r="113" s="2" customFormat="1" ht="24.15" customHeight="1">
      <c r="A113" s="41"/>
      <c r="B113" s="42"/>
      <c r="C113" s="215" t="s">
        <v>186</v>
      </c>
      <c r="D113" s="215" t="s">
        <v>138</v>
      </c>
      <c r="E113" s="216" t="s">
        <v>187</v>
      </c>
      <c r="F113" s="217" t="s">
        <v>188</v>
      </c>
      <c r="G113" s="218" t="s">
        <v>141</v>
      </c>
      <c r="H113" s="219">
        <v>1530</v>
      </c>
      <c r="I113" s="220"/>
      <c r="J113" s="221">
        <f>ROUND(I113*H113,2)</f>
        <v>0</v>
      </c>
      <c r="K113" s="217" t="s">
        <v>142</v>
      </c>
      <c r="L113" s="222"/>
      <c r="M113" s="223" t="s">
        <v>19</v>
      </c>
      <c r="N113" s="224" t="s">
        <v>42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184</v>
      </c>
      <c r="AT113" s="227" t="s">
        <v>138</v>
      </c>
      <c r="AU113" s="227" t="s">
        <v>78</v>
      </c>
      <c r="AY113" s="20" t="s">
        <v>135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184</v>
      </c>
      <c r="BM113" s="227" t="s">
        <v>189</v>
      </c>
    </row>
    <row r="114" s="2" customFormat="1" ht="24.15" customHeight="1">
      <c r="A114" s="41"/>
      <c r="B114" s="42"/>
      <c r="C114" s="215" t="s">
        <v>8</v>
      </c>
      <c r="D114" s="215" t="s">
        <v>138</v>
      </c>
      <c r="E114" s="216" t="s">
        <v>190</v>
      </c>
      <c r="F114" s="217" t="s">
        <v>191</v>
      </c>
      <c r="G114" s="218" t="s">
        <v>141</v>
      </c>
      <c r="H114" s="219">
        <v>670</v>
      </c>
      <c r="I114" s="220"/>
      <c r="J114" s="221">
        <f>ROUND(I114*H114,2)</f>
        <v>0</v>
      </c>
      <c r="K114" s="217" t="s">
        <v>142</v>
      </c>
      <c r="L114" s="222"/>
      <c r="M114" s="223" t="s">
        <v>19</v>
      </c>
      <c r="N114" s="224" t="s">
        <v>42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184</v>
      </c>
      <c r="AT114" s="227" t="s">
        <v>138</v>
      </c>
      <c r="AU114" s="227" t="s">
        <v>78</v>
      </c>
      <c r="AY114" s="20" t="s">
        <v>135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8">
        <f>ROUND(I114*H114,2)</f>
        <v>0</v>
      </c>
      <c r="BL114" s="20" t="s">
        <v>184</v>
      </c>
      <c r="BM114" s="227" t="s">
        <v>192</v>
      </c>
    </row>
    <row r="115" s="2" customFormat="1" ht="24.15" customHeight="1">
      <c r="A115" s="41"/>
      <c r="B115" s="42"/>
      <c r="C115" s="215" t="s">
        <v>193</v>
      </c>
      <c r="D115" s="215" t="s">
        <v>138</v>
      </c>
      <c r="E115" s="216" t="s">
        <v>194</v>
      </c>
      <c r="F115" s="217" t="s">
        <v>195</v>
      </c>
      <c r="G115" s="218" t="s">
        <v>141</v>
      </c>
      <c r="H115" s="219">
        <v>690</v>
      </c>
      <c r="I115" s="220"/>
      <c r="J115" s="221">
        <f>ROUND(I115*H115,2)</f>
        <v>0</v>
      </c>
      <c r="K115" s="217" t="s">
        <v>142</v>
      </c>
      <c r="L115" s="222"/>
      <c r="M115" s="223" t="s">
        <v>19</v>
      </c>
      <c r="N115" s="224" t="s">
        <v>42</v>
      </c>
      <c r="O115" s="87"/>
      <c r="P115" s="225">
        <f>O115*H115</f>
        <v>0</v>
      </c>
      <c r="Q115" s="225">
        <v>0</v>
      </c>
      <c r="R115" s="225">
        <f>Q115*H115</f>
        <v>0</v>
      </c>
      <c r="S115" s="225">
        <v>0</v>
      </c>
      <c r="T115" s="226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7" t="s">
        <v>184</v>
      </c>
      <c r="AT115" s="227" t="s">
        <v>138</v>
      </c>
      <c r="AU115" s="227" t="s">
        <v>78</v>
      </c>
      <c r="AY115" s="20" t="s">
        <v>135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78</v>
      </c>
      <c r="BK115" s="228">
        <f>ROUND(I115*H115,2)</f>
        <v>0</v>
      </c>
      <c r="BL115" s="20" t="s">
        <v>184</v>
      </c>
      <c r="BM115" s="227" t="s">
        <v>196</v>
      </c>
    </row>
    <row r="116" s="2" customFormat="1" ht="24.15" customHeight="1">
      <c r="A116" s="41"/>
      <c r="B116" s="42"/>
      <c r="C116" s="215" t="s">
        <v>197</v>
      </c>
      <c r="D116" s="215" t="s">
        <v>138</v>
      </c>
      <c r="E116" s="216" t="s">
        <v>198</v>
      </c>
      <c r="F116" s="217" t="s">
        <v>199</v>
      </c>
      <c r="G116" s="218" t="s">
        <v>141</v>
      </c>
      <c r="H116" s="219">
        <v>965</v>
      </c>
      <c r="I116" s="220"/>
      <c r="J116" s="221">
        <f>ROUND(I116*H116,2)</f>
        <v>0</v>
      </c>
      <c r="K116" s="217" t="s">
        <v>142</v>
      </c>
      <c r="L116" s="222"/>
      <c r="M116" s="223" t="s">
        <v>19</v>
      </c>
      <c r="N116" s="224" t="s">
        <v>42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184</v>
      </c>
      <c r="AT116" s="227" t="s">
        <v>138</v>
      </c>
      <c r="AU116" s="227" t="s">
        <v>78</v>
      </c>
      <c r="AY116" s="20" t="s">
        <v>135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8">
        <f>ROUND(I116*H116,2)</f>
        <v>0</v>
      </c>
      <c r="BL116" s="20" t="s">
        <v>184</v>
      </c>
      <c r="BM116" s="227" t="s">
        <v>200</v>
      </c>
    </row>
    <row r="117" s="2" customFormat="1" ht="21.75" customHeight="1">
      <c r="A117" s="41"/>
      <c r="B117" s="42"/>
      <c r="C117" s="215" t="s">
        <v>201</v>
      </c>
      <c r="D117" s="215" t="s">
        <v>138</v>
      </c>
      <c r="E117" s="216" t="s">
        <v>202</v>
      </c>
      <c r="F117" s="217" t="s">
        <v>203</v>
      </c>
      <c r="G117" s="218" t="s">
        <v>141</v>
      </c>
      <c r="H117" s="219">
        <v>2290</v>
      </c>
      <c r="I117" s="220"/>
      <c r="J117" s="221">
        <f>ROUND(I117*H117,2)</f>
        <v>0</v>
      </c>
      <c r="K117" s="217" t="s">
        <v>142</v>
      </c>
      <c r="L117" s="222"/>
      <c r="M117" s="223" t="s">
        <v>19</v>
      </c>
      <c r="N117" s="224" t="s">
        <v>42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80</v>
      </c>
      <c r="AT117" s="227" t="s">
        <v>138</v>
      </c>
      <c r="AU117" s="227" t="s">
        <v>78</v>
      </c>
      <c r="AY117" s="20" t="s">
        <v>135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78</v>
      </c>
      <c r="BM117" s="227" t="s">
        <v>204</v>
      </c>
    </row>
    <row r="118" s="2" customFormat="1" ht="21.75" customHeight="1">
      <c r="A118" s="41"/>
      <c r="B118" s="42"/>
      <c r="C118" s="215" t="s">
        <v>205</v>
      </c>
      <c r="D118" s="215" t="s">
        <v>138</v>
      </c>
      <c r="E118" s="216" t="s">
        <v>206</v>
      </c>
      <c r="F118" s="217" t="s">
        <v>207</v>
      </c>
      <c r="G118" s="218" t="s">
        <v>141</v>
      </c>
      <c r="H118" s="219">
        <v>420</v>
      </c>
      <c r="I118" s="220"/>
      <c r="J118" s="221">
        <f>ROUND(I118*H118,2)</f>
        <v>0</v>
      </c>
      <c r="K118" s="217" t="s">
        <v>142</v>
      </c>
      <c r="L118" s="222"/>
      <c r="M118" s="223" t="s">
        <v>19</v>
      </c>
      <c r="N118" s="224" t="s">
        <v>42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80</v>
      </c>
      <c r="AT118" s="227" t="s">
        <v>138</v>
      </c>
      <c r="AU118" s="227" t="s">
        <v>78</v>
      </c>
      <c r="AY118" s="20" t="s">
        <v>135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8">
        <f>ROUND(I118*H118,2)</f>
        <v>0</v>
      </c>
      <c r="BL118" s="20" t="s">
        <v>78</v>
      </c>
      <c r="BM118" s="227" t="s">
        <v>208</v>
      </c>
    </row>
    <row r="119" s="2" customFormat="1" ht="21.75" customHeight="1">
      <c r="A119" s="41"/>
      <c r="B119" s="42"/>
      <c r="C119" s="215" t="s">
        <v>209</v>
      </c>
      <c r="D119" s="215" t="s">
        <v>138</v>
      </c>
      <c r="E119" s="216" t="s">
        <v>210</v>
      </c>
      <c r="F119" s="217" t="s">
        <v>211</v>
      </c>
      <c r="G119" s="218" t="s">
        <v>141</v>
      </c>
      <c r="H119" s="219">
        <v>2855</v>
      </c>
      <c r="I119" s="220"/>
      <c r="J119" s="221">
        <f>ROUND(I119*H119,2)</f>
        <v>0</v>
      </c>
      <c r="K119" s="217" t="s">
        <v>142</v>
      </c>
      <c r="L119" s="222"/>
      <c r="M119" s="223" t="s">
        <v>19</v>
      </c>
      <c r="N119" s="224" t="s">
        <v>42</v>
      </c>
      <c r="O119" s="87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27" t="s">
        <v>80</v>
      </c>
      <c r="AT119" s="227" t="s">
        <v>138</v>
      </c>
      <c r="AU119" s="227" t="s">
        <v>78</v>
      </c>
      <c r="AY119" s="20" t="s">
        <v>135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78</v>
      </c>
      <c r="BK119" s="228">
        <f>ROUND(I119*H119,2)</f>
        <v>0</v>
      </c>
      <c r="BL119" s="20" t="s">
        <v>78</v>
      </c>
      <c r="BM119" s="227" t="s">
        <v>212</v>
      </c>
    </row>
    <row r="120" s="2" customFormat="1" ht="21.75" customHeight="1">
      <c r="A120" s="41"/>
      <c r="B120" s="42"/>
      <c r="C120" s="215" t="s">
        <v>213</v>
      </c>
      <c r="D120" s="215" t="s">
        <v>138</v>
      </c>
      <c r="E120" s="216" t="s">
        <v>214</v>
      </c>
      <c r="F120" s="217" t="s">
        <v>215</v>
      </c>
      <c r="G120" s="218" t="s">
        <v>141</v>
      </c>
      <c r="H120" s="219">
        <v>1845</v>
      </c>
      <c r="I120" s="220"/>
      <c r="J120" s="221">
        <f>ROUND(I120*H120,2)</f>
        <v>0</v>
      </c>
      <c r="K120" s="217" t="s">
        <v>142</v>
      </c>
      <c r="L120" s="222"/>
      <c r="M120" s="223" t="s">
        <v>19</v>
      </c>
      <c r="N120" s="224" t="s">
        <v>42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80</v>
      </c>
      <c r="AT120" s="227" t="s">
        <v>138</v>
      </c>
      <c r="AU120" s="227" t="s">
        <v>78</v>
      </c>
      <c r="AY120" s="20" t="s">
        <v>135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8">
        <f>ROUND(I120*H120,2)</f>
        <v>0</v>
      </c>
      <c r="BL120" s="20" t="s">
        <v>78</v>
      </c>
      <c r="BM120" s="227" t="s">
        <v>216</v>
      </c>
    </row>
    <row r="121" s="2" customFormat="1" ht="21.75" customHeight="1">
      <c r="A121" s="41"/>
      <c r="B121" s="42"/>
      <c r="C121" s="215" t="s">
        <v>217</v>
      </c>
      <c r="D121" s="215" t="s">
        <v>138</v>
      </c>
      <c r="E121" s="216" t="s">
        <v>218</v>
      </c>
      <c r="F121" s="217" t="s">
        <v>219</v>
      </c>
      <c r="G121" s="218" t="s">
        <v>141</v>
      </c>
      <c r="H121" s="219">
        <v>285</v>
      </c>
      <c r="I121" s="220"/>
      <c r="J121" s="221">
        <f>ROUND(I121*H121,2)</f>
        <v>0</v>
      </c>
      <c r="K121" s="217" t="s">
        <v>142</v>
      </c>
      <c r="L121" s="222"/>
      <c r="M121" s="223" t="s">
        <v>19</v>
      </c>
      <c r="N121" s="224" t="s">
        <v>42</v>
      </c>
      <c r="O121" s="87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7" t="s">
        <v>80</v>
      </c>
      <c r="AT121" s="227" t="s">
        <v>138</v>
      </c>
      <c r="AU121" s="227" t="s">
        <v>78</v>
      </c>
      <c r="AY121" s="20" t="s">
        <v>135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78</v>
      </c>
      <c r="BK121" s="228">
        <f>ROUND(I121*H121,2)</f>
        <v>0</v>
      </c>
      <c r="BL121" s="20" t="s">
        <v>78</v>
      </c>
      <c r="BM121" s="227" t="s">
        <v>220</v>
      </c>
    </row>
    <row r="122" s="2" customFormat="1" ht="21.75" customHeight="1">
      <c r="A122" s="41"/>
      <c r="B122" s="42"/>
      <c r="C122" s="215" t="s">
        <v>221</v>
      </c>
      <c r="D122" s="215" t="s">
        <v>138</v>
      </c>
      <c r="E122" s="216" t="s">
        <v>222</v>
      </c>
      <c r="F122" s="217" t="s">
        <v>223</v>
      </c>
      <c r="G122" s="218" t="s">
        <v>141</v>
      </c>
      <c r="H122" s="219">
        <v>1340</v>
      </c>
      <c r="I122" s="220"/>
      <c r="J122" s="221">
        <f>ROUND(I122*H122,2)</f>
        <v>0</v>
      </c>
      <c r="K122" s="217" t="s">
        <v>142</v>
      </c>
      <c r="L122" s="222"/>
      <c r="M122" s="223" t="s">
        <v>19</v>
      </c>
      <c r="N122" s="224" t="s">
        <v>42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80</v>
      </c>
      <c r="AT122" s="227" t="s">
        <v>138</v>
      </c>
      <c r="AU122" s="227" t="s">
        <v>78</v>
      </c>
      <c r="AY122" s="20" t="s">
        <v>135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8">
        <f>ROUND(I122*H122,2)</f>
        <v>0</v>
      </c>
      <c r="BL122" s="20" t="s">
        <v>78</v>
      </c>
      <c r="BM122" s="227" t="s">
        <v>224</v>
      </c>
    </row>
    <row r="123" s="2" customFormat="1" ht="21.75" customHeight="1">
      <c r="A123" s="41"/>
      <c r="B123" s="42"/>
      <c r="C123" s="215" t="s">
        <v>7</v>
      </c>
      <c r="D123" s="215" t="s">
        <v>138</v>
      </c>
      <c r="E123" s="216" t="s">
        <v>225</v>
      </c>
      <c r="F123" s="217" t="s">
        <v>226</v>
      </c>
      <c r="G123" s="218" t="s">
        <v>141</v>
      </c>
      <c r="H123" s="219">
        <v>745</v>
      </c>
      <c r="I123" s="220"/>
      <c r="J123" s="221">
        <f>ROUND(I123*H123,2)</f>
        <v>0</v>
      </c>
      <c r="K123" s="217" t="s">
        <v>142</v>
      </c>
      <c r="L123" s="222"/>
      <c r="M123" s="223" t="s">
        <v>19</v>
      </c>
      <c r="N123" s="224" t="s">
        <v>42</v>
      </c>
      <c r="O123" s="87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7" t="s">
        <v>80</v>
      </c>
      <c r="AT123" s="227" t="s">
        <v>138</v>
      </c>
      <c r="AU123" s="227" t="s">
        <v>78</v>
      </c>
      <c r="AY123" s="20" t="s">
        <v>135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78</v>
      </c>
      <c r="BM123" s="227" t="s">
        <v>227</v>
      </c>
    </row>
    <row r="124" s="2" customFormat="1" ht="21.75" customHeight="1">
      <c r="A124" s="41"/>
      <c r="B124" s="42"/>
      <c r="C124" s="215" t="s">
        <v>228</v>
      </c>
      <c r="D124" s="215" t="s">
        <v>138</v>
      </c>
      <c r="E124" s="216" t="s">
        <v>229</v>
      </c>
      <c r="F124" s="217" t="s">
        <v>230</v>
      </c>
      <c r="G124" s="218" t="s">
        <v>141</v>
      </c>
      <c r="H124" s="219">
        <v>460</v>
      </c>
      <c r="I124" s="220"/>
      <c r="J124" s="221">
        <f>ROUND(I124*H124,2)</f>
        <v>0</v>
      </c>
      <c r="K124" s="217" t="s">
        <v>142</v>
      </c>
      <c r="L124" s="222"/>
      <c r="M124" s="223" t="s">
        <v>19</v>
      </c>
      <c r="N124" s="224" t="s">
        <v>42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80</v>
      </c>
      <c r="AT124" s="227" t="s">
        <v>138</v>
      </c>
      <c r="AU124" s="227" t="s">
        <v>78</v>
      </c>
      <c r="AY124" s="20" t="s">
        <v>135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8">
        <f>ROUND(I124*H124,2)</f>
        <v>0</v>
      </c>
      <c r="BL124" s="20" t="s">
        <v>78</v>
      </c>
      <c r="BM124" s="227" t="s">
        <v>231</v>
      </c>
    </row>
    <row r="125" s="2" customFormat="1" ht="16.5" customHeight="1">
      <c r="A125" s="41"/>
      <c r="B125" s="42"/>
      <c r="C125" s="215" t="s">
        <v>232</v>
      </c>
      <c r="D125" s="215" t="s">
        <v>138</v>
      </c>
      <c r="E125" s="216" t="s">
        <v>233</v>
      </c>
      <c r="F125" s="217" t="s">
        <v>234</v>
      </c>
      <c r="G125" s="218" t="s">
        <v>141</v>
      </c>
      <c r="H125" s="219">
        <v>370</v>
      </c>
      <c r="I125" s="220"/>
      <c r="J125" s="221">
        <f>ROUND(I125*H125,2)</f>
        <v>0</v>
      </c>
      <c r="K125" s="217" t="s">
        <v>142</v>
      </c>
      <c r="L125" s="222"/>
      <c r="M125" s="223" t="s">
        <v>19</v>
      </c>
      <c r="N125" s="224" t="s">
        <v>42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184</v>
      </c>
      <c r="AT125" s="227" t="s">
        <v>138</v>
      </c>
      <c r="AU125" s="227" t="s">
        <v>78</v>
      </c>
      <c r="AY125" s="20" t="s">
        <v>135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184</v>
      </c>
      <c r="BM125" s="227" t="s">
        <v>235</v>
      </c>
    </row>
    <row r="126" s="2" customFormat="1" ht="16.5" customHeight="1">
      <c r="A126" s="41"/>
      <c r="B126" s="42"/>
      <c r="C126" s="215" t="s">
        <v>236</v>
      </c>
      <c r="D126" s="215" t="s">
        <v>138</v>
      </c>
      <c r="E126" s="216" t="s">
        <v>237</v>
      </c>
      <c r="F126" s="217" t="s">
        <v>238</v>
      </c>
      <c r="G126" s="218" t="s">
        <v>141</v>
      </c>
      <c r="H126" s="219">
        <v>155</v>
      </c>
      <c r="I126" s="220"/>
      <c r="J126" s="221">
        <f>ROUND(I126*H126,2)</f>
        <v>0</v>
      </c>
      <c r="K126" s="217" t="s">
        <v>142</v>
      </c>
      <c r="L126" s="222"/>
      <c r="M126" s="223" t="s">
        <v>19</v>
      </c>
      <c r="N126" s="224" t="s">
        <v>42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80</v>
      </c>
      <c r="AT126" s="227" t="s">
        <v>138</v>
      </c>
      <c r="AU126" s="227" t="s">
        <v>78</v>
      </c>
      <c r="AY126" s="20" t="s">
        <v>135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8">
        <f>ROUND(I126*H126,2)</f>
        <v>0</v>
      </c>
      <c r="BL126" s="20" t="s">
        <v>78</v>
      </c>
      <c r="BM126" s="227" t="s">
        <v>239</v>
      </c>
    </row>
    <row r="127" s="2" customFormat="1" ht="24.15" customHeight="1">
      <c r="A127" s="41"/>
      <c r="B127" s="42"/>
      <c r="C127" s="215" t="s">
        <v>240</v>
      </c>
      <c r="D127" s="215" t="s">
        <v>138</v>
      </c>
      <c r="E127" s="216" t="s">
        <v>241</v>
      </c>
      <c r="F127" s="217" t="s">
        <v>242</v>
      </c>
      <c r="G127" s="218" t="s">
        <v>141</v>
      </c>
      <c r="H127" s="219">
        <v>1360</v>
      </c>
      <c r="I127" s="220"/>
      <c r="J127" s="221">
        <f>ROUND(I127*H127,2)</f>
        <v>0</v>
      </c>
      <c r="K127" s="217" t="s">
        <v>142</v>
      </c>
      <c r="L127" s="222"/>
      <c r="M127" s="223" t="s">
        <v>19</v>
      </c>
      <c r="N127" s="224" t="s">
        <v>42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80</v>
      </c>
      <c r="AT127" s="227" t="s">
        <v>138</v>
      </c>
      <c r="AU127" s="227" t="s">
        <v>78</v>
      </c>
      <c r="AY127" s="20" t="s">
        <v>135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78</v>
      </c>
      <c r="BM127" s="227" t="s">
        <v>243</v>
      </c>
    </row>
    <row r="128" s="2" customFormat="1" ht="24.15" customHeight="1">
      <c r="A128" s="41"/>
      <c r="B128" s="42"/>
      <c r="C128" s="215" t="s">
        <v>244</v>
      </c>
      <c r="D128" s="215" t="s">
        <v>138</v>
      </c>
      <c r="E128" s="216" t="s">
        <v>245</v>
      </c>
      <c r="F128" s="217" t="s">
        <v>246</v>
      </c>
      <c r="G128" s="218" t="s">
        <v>141</v>
      </c>
      <c r="H128" s="219">
        <v>810</v>
      </c>
      <c r="I128" s="220"/>
      <c r="J128" s="221">
        <f>ROUND(I128*H128,2)</f>
        <v>0</v>
      </c>
      <c r="K128" s="217" t="s">
        <v>142</v>
      </c>
      <c r="L128" s="222"/>
      <c r="M128" s="223" t="s">
        <v>19</v>
      </c>
      <c r="N128" s="224" t="s">
        <v>42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80</v>
      </c>
      <c r="AT128" s="227" t="s">
        <v>138</v>
      </c>
      <c r="AU128" s="227" t="s">
        <v>78</v>
      </c>
      <c r="AY128" s="20" t="s">
        <v>135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8">
        <f>ROUND(I128*H128,2)</f>
        <v>0</v>
      </c>
      <c r="BL128" s="20" t="s">
        <v>78</v>
      </c>
      <c r="BM128" s="227" t="s">
        <v>247</v>
      </c>
    </row>
    <row r="129" s="2" customFormat="1" ht="24.15" customHeight="1">
      <c r="A129" s="41"/>
      <c r="B129" s="42"/>
      <c r="C129" s="215" t="s">
        <v>248</v>
      </c>
      <c r="D129" s="215" t="s">
        <v>138</v>
      </c>
      <c r="E129" s="216" t="s">
        <v>249</v>
      </c>
      <c r="F129" s="217" t="s">
        <v>250</v>
      </c>
      <c r="G129" s="218" t="s">
        <v>141</v>
      </c>
      <c r="H129" s="219">
        <v>965</v>
      </c>
      <c r="I129" s="220"/>
      <c r="J129" s="221">
        <f>ROUND(I129*H129,2)</f>
        <v>0</v>
      </c>
      <c r="K129" s="217" t="s">
        <v>142</v>
      </c>
      <c r="L129" s="222"/>
      <c r="M129" s="223" t="s">
        <v>19</v>
      </c>
      <c r="N129" s="224" t="s">
        <v>42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80</v>
      </c>
      <c r="AT129" s="227" t="s">
        <v>138</v>
      </c>
      <c r="AU129" s="227" t="s">
        <v>78</v>
      </c>
      <c r="AY129" s="20" t="s">
        <v>135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78</v>
      </c>
      <c r="BM129" s="227" t="s">
        <v>251</v>
      </c>
    </row>
    <row r="130" s="2" customFormat="1" ht="55.5" customHeight="1">
      <c r="A130" s="41"/>
      <c r="B130" s="42"/>
      <c r="C130" s="229" t="s">
        <v>252</v>
      </c>
      <c r="D130" s="229" t="s">
        <v>145</v>
      </c>
      <c r="E130" s="230" t="s">
        <v>253</v>
      </c>
      <c r="F130" s="231" t="s">
        <v>254</v>
      </c>
      <c r="G130" s="232" t="s">
        <v>141</v>
      </c>
      <c r="H130" s="233">
        <v>9410</v>
      </c>
      <c r="I130" s="234"/>
      <c r="J130" s="235">
        <f>ROUND(I130*H130,2)</f>
        <v>0</v>
      </c>
      <c r="K130" s="231" t="s">
        <v>142</v>
      </c>
      <c r="L130" s="47"/>
      <c r="M130" s="236" t="s">
        <v>19</v>
      </c>
      <c r="N130" s="237" t="s">
        <v>42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143</v>
      </c>
      <c r="AT130" s="227" t="s">
        <v>145</v>
      </c>
      <c r="AU130" s="227" t="s">
        <v>78</v>
      </c>
      <c r="AY130" s="20" t="s">
        <v>135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8">
        <f>ROUND(I130*H130,2)</f>
        <v>0</v>
      </c>
      <c r="BL130" s="20" t="s">
        <v>143</v>
      </c>
      <c r="BM130" s="227" t="s">
        <v>255</v>
      </c>
    </row>
    <row r="131" s="2" customFormat="1" ht="55.5" customHeight="1">
      <c r="A131" s="41"/>
      <c r="B131" s="42"/>
      <c r="C131" s="229" t="s">
        <v>256</v>
      </c>
      <c r="D131" s="229" t="s">
        <v>145</v>
      </c>
      <c r="E131" s="230" t="s">
        <v>257</v>
      </c>
      <c r="F131" s="231" t="s">
        <v>258</v>
      </c>
      <c r="G131" s="232" t="s">
        <v>141</v>
      </c>
      <c r="H131" s="233">
        <v>3765</v>
      </c>
      <c r="I131" s="234"/>
      <c r="J131" s="235">
        <f>ROUND(I131*H131,2)</f>
        <v>0</v>
      </c>
      <c r="K131" s="231" t="s">
        <v>142</v>
      </c>
      <c r="L131" s="47"/>
      <c r="M131" s="236" t="s">
        <v>19</v>
      </c>
      <c r="N131" s="237" t="s">
        <v>42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143</v>
      </c>
      <c r="AT131" s="227" t="s">
        <v>145</v>
      </c>
      <c r="AU131" s="227" t="s">
        <v>78</v>
      </c>
      <c r="AY131" s="20" t="s">
        <v>135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143</v>
      </c>
      <c r="BM131" s="227" t="s">
        <v>259</v>
      </c>
    </row>
    <row r="132" s="2" customFormat="1" ht="55.5" customHeight="1">
      <c r="A132" s="41"/>
      <c r="B132" s="42"/>
      <c r="C132" s="229" t="s">
        <v>260</v>
      </c>
      <c r="D132" s="229" t="s">
        <v>145</v>
      </c>
      <c r="E132" s="230" t="s">
        <v>261</v>
      </c>
      <c r="F132" s="231" t="s">
        <v>262</v>
      </c>
      <c r="G132" s="232" t="s">
        <v>141</v>
      </c>
      <c r="H132" s="233">
        <v>4705</v>
      </c>
      <c r="I132" s="234"/>
      <c r="J132" s="235">
        <f>ROUND(I132*H132,2)</f>
        <v>0</v>
      </c>
      <c r="K132" s="231" t="s">
        <v>142</v>
      </c>
      <c r="L132" s="47"/>
      <c r="M132" s="236" t="s">
        <v>19</v>
      </c>
      <c r="N132" s="237" t="s">
        <v>42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143</v>
      </c>
      <c r="AT132" s="227" t="s">
        <v>145</v>
      </c>
      <c r="AU132" s="227" t="s">
        <v>78</v>
      </c>
      <c r="AY132" s="20" t="s">
        <v>135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8">
        <f>ROUND(I132*H132,2)</f>
        <v>0</v>
      </c>
      <c r="BL132" s="20" t="s">
        <v>143</v>
      </c>
      <c r="BM132" s="227" t="s">
        <v>263</v>
      </c>
    </row>
    <row r="133" s="2" customFormat="1" ht="55.5" customHeight="1">
      <c r="A133" s="41"/>
      <c r="B133" s="42"/>
      <c r="C133" s="229" t="s">
        <v>264</v>
      </c>
      <c r="D133" s="229" t="s">
        <v>145</v>
      </c>
      <c r="E133" s="230" t="s">
        <v>265</v>
      </c>
      <c r="F133" s="231" t="s">
        <v>266</v>
      </c>
      <c r="G133" s="232" t="s">
        <v>141</v>
      </c>
      <c r="H133" s="233">
        <v>460</v>
      </c>
      <c r="I133" s="234"/>
      <c r="J133" s="235">
        <f>ROUND(I133*H133,2)</f>
        <v>0</v>
      </c>
      <c r="K133" s="231" t="s">
        <v>142</v>
      </c>
      <c r="L133" s="47"/>
      <c r="M133" s="236" t="s">
        <v>19</v>
      </c>
      <c r="N133" s="237" t="s">
        <v>42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143</v>
      </c>
      <c r="AT133" s="227" t="s">
        <v>145</v>
      </c>
      <c r="AU133" s="227" t="s">
        <v>78</v>
      </c>
      <c r="AY133" s="20" t="s">
        <v>135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143</v>
      </c>
      <c r="BM133" s="227" t="s">
        <v>267</v>
      </c>
    </row>
    <row r="134" s="2" customFormat="1" ht="33" customHeight="1">
      <c r="A134" s="41"/>
      <c r="B134" s="42"/>
      <c r="C134" s="229" t="s">
        <v>268</v>
      </c>
      <c r="D134" s="229" t="s">
        <v>145</v>
      </c>
      <c r="E134" s="230" t="s">
        <v>269</v>
      </c>
      <c r="F134" s="231" t="s">
        <v>270</v>
      </c>
      <c r="G134" s="232" t="s">
        <v>152</v>
      </c>
      <c r="H134" s="233">
        <v>6</v>
      </c>
      <c r="I134" s="234"/>
      <c r="J134" s="235">
        <f>ROUND(I134*H134,2)</f>
        <v>0</v>
      </c>
      <c r="K134" s="231" t="s">
        <v>142</v>
      </c>
      <c r="L134" s="47"/>
      <c r="M134" s="236" t="s">
        <v>19</v>
      </c>
      <c r="N134" s="237" t="s">
        <v>42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143</v>
      </c>
      <c r="AT134" s="227" t="s">
        <v>145</v>
      </c>
      <c r="AU134" s="227" t="s">
        <v>78</v>
      </c>
      <c r="AY134" s="20" t="s">
        <v>135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8">
        <f>ROUND(I134*H134,2)</f>
        <v>0</v>
      </c>
      <c r="BL134" s="20" t="s">
        <v>143</v>
      </c>
      <c r="BM134" s="227" t="s">
        <v>271</v>
      </c>
    </row>
    <row r="135" s="13" customFormat="1">
      <c r="A135" s="13"/>
      <c r="B135" s="238"/>
      <c r="C135" s="239"/>
      <c r="D135" s="240" t="s">
        <v>272</v>
      </c>
      <c r="E135" s="241" t="s">
        <v>19</v>
      </c>
      <c r="F135" s="242" t="s">
        <v>273</v>
      </c>
      <c r="G135" s="239"/>
      <c r="H135" s="241" t="s">
        <v>19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272</v>
      </c>
      <c r="AU135" s="248" t="s">
        <v>78</v>
      </c>
      <c r="AV135" s="13" t="s">
        <v>78</v>
      </c>
      <c r="AW135" s="13" t="s">
        <v>32</v>
      </c>
      <c r="AX135" s="13" t="s">
        <v>71</v>
      </c>
      <c r="AY135" s="248" t="s">
        <v>135</v>
      </c>
    </row>
    <row r="136" s="14" customFormat="1">
      <c r="A136" s="14"/>
      <c r="B136" s="249"/>
      <c r="C136" s="250"/>
      <c r="D136" s="240" t="s">
        <v>272</v>
      </c>
      <c r="E136" s="251" t="s">
        <v>19</v>
      </c>
      <c r="F136" s="252" t="s">
        <v>163</v>
      </c>
      <c r="G136" s="250"/>
      <c r="H136" s="253">
        <v>6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272</v>
      </c>
      <c r="AU136" s="259" t="s">
        <v>78</v>
      </c>
      <c r="AV136" s="14" t="s">
        <v>80</v>
      </c>
      <c r="AW136" s="14" t="s">
        <v>32</v>
      </c>
      <c r="AX136" s="14" t="s">
        <v>71</v>
      </c>
      <c r="AY136" s="259" t="s">
        <v>135</v>
      </c>
    </row>
    <row r="137" s="15" customFormat="1">
      <c r="A137" s="15"/>
      <c r="B137" s="260"/>
      <c r="C137" s="261"/>
      <c r="D137" s="240" t="s">
        <v>272</v>
      </c>
      <c r="E137" s="262" t="s">
        <v>19</v>
      </c>
      <c r="F137" s="263" t="s">
        <v>274</v>
      </c>
      <c r="G137" s="261"/>
      <c r="H137" s="264">
        <v>6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272</v>
      </c>
      <c r="AU137" s="270" t="s">
        <v>78</v>
      </c>
      <c r="AV137" s="15" t="s">
        <v>153</v>
      </c>
      <c r="AW137" s="15" t="s">
        <v>32</v>
      </c>
      <c r="AX137" s="15" t="s">
        <v>78</v>
      </c>
      <c r="AY137" s="270" t="s">
        <v>135</v>
      </c>
    </row>
    <row r="138" s="2" customFormat="1" ht="24.15" customHeight="1">
      <c r="A138" s="41"/>
      <c r="B138" s="42"/>
      <c r="C138" s="215" t="s">
        <v>275</v>
      </c>
      <c r="D138" s="215" t="s">
        <v>138</v>
      </c>
      <c r="E138" s="216" t="s">
        <v>276</v>
      </c>
      <c r="F138" s="217" t="s">
        <v>277</v>
      </c>
      <c r="G138" s="218" t="s">
        <v>152</v>
      </c>
      <c r="H138" s="219">
        <v>3</v>
      </c>
      <c r="I138" s="220"/>
      <c r="J138" s="221">
        <f>ROUND(I138*H138,2)</f>
        <v>0</v>
      </c>
      <c r="K138" s="217" t="s">
        <v>142</v>
      </c>
      <c r="L138" s="222"/>
      <c r="M138" s="223" t="s">
        <v>19</v>
      </c>
      <c r="N138" s="224" t="s">
        <v>42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80</v>
      </c>
      <c r="AT138" s="227" t="s">
        <v>138</v>
      </c>
      <c r="AU138" s="227" t="s">
        <v>78</v>
      </c>
      <c r="AY138" s="20" t="s">
        <v>135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8">
        <f>ROUND(I138*H138,2)</f>
        <v>0</v>
      </c>
      <c r="BL138" s="20" t="s">
        <v>78</v>
      </c>
      <c r="BM138" s="227" t="s">
        <v>278</v>
      </c>
    </row>
    <row r="139" s="2" customFormat="1" ht="24.15" customHeight="1">
      <c r="A139" s="41"/>
      <c r="B139" s="42"/>
      <c r="C139" s="215" t="s">
        <v>279</v>
      </c>
      <c r="D139" s="215" t="s">
        <v>138</v>
      </c>
      <c r="E139" s="216" t="s">
        <v>280</v>
      </c>
      <c r="F139" s="217" t="s">
        <v>281</v>
      </c>
      <c r="G139" s="218" t="s">
        <v>152</v>
      </c>
      <c r="H139" s="219">
        <v>2</v>
      </c>
      <c r="I139" s="220"/>
      <c r="J139" s="221">
        <f>ROUND(I139*H139,2)</f>
        <v>0</v>
      </c>
      <c r="K139" s="217" t="s">
        <v>142</v>
      </c>
      <c r="L139" s="222"/>
      <c r="M139" s="223" t="s">
        <v>19</v>
      </c>
      <c r="N139" s="224" t="s">
        <v>42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80</v>
      </c>
      <c r="AT139" s="227" t="s">
        <v>138</v>
      </c>
      <c r="AU139" s="227" t="s">
        <v>78</v>
      </c>
      <c r="AY139" s="20" t="s">
        <v>135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78</v>
      </c>
      <c r="BM139" s="227" t="s">
        <v>282</v>
      </c>
    </row>
    <row r="140" s="2" customFormat="1" ht="24.15" customHeight="1">
      <c r="A140" s="41"/>
      <c r="B140" s="42"/>
      <c r="C140" s="215" t="s">
        <v>283</v>
      </c>
      <c r="D140" s="215" t="s">
        <v>138</v>
      </c>
      <c r="E140" s="216" t="s">
        <v>284</v>
      </c>
      <c r="F140" s="217" t="s">
        <v>285</v>
      </c>
      <c r="G140" s="218" t="s">
        <v>152</v>
      </c>
      <c r="H140" s="219">
        <v>3</v>
      </c>
      <c r="I140" s="220"/>
      <c r="J140" s="221">
        <f>ROUND(I140*H140,2)</f>
        <v>0</v>
      </c>
      <c r="K140" s="217" t="s">
        <v>142</v>
      </c>
      <c r="L140" s="222"/>
      <c r="M140" s="223" t="s">
        <v>19</v>
      </c>
      <c r="N140" s="224" t="s">
        <v>42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184</v>
      </c>
      <c r="AT140" s="227" t="s">
        <v>138</v>
      </c>
      <c r="AU140" s="227" t="s">
        <v>78</v>
      </c>
      <c r="AY140" s="20" t="s">
        <v>135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8">
        <f>ROUND(I140*H140,2)</f>
        <v>0</v>
      </c>
      <c r="BL140" s="20" t="s">
        <v>184</v>
      </c>
      <c r="BM140" s="227" t="s">
        <v>286</v>
      </c>
    </row>
    <row r="141" s="2" customFormat="1" ht="33" customHeight="1">
      <c r="A141" s="41"/>
      <c r="B141" s="42"/>
      <c r="C141" s="229" t="s">
        <v>287</v>
      </c>
      <c r="D141" s="229" t="s">
        <v>145</v>
      </c>
      <c r="E141" s="230" t="s">
        <v>288</v>
      </c>
      <c r="F141" s="231" t="s">
        <v>289</v>
      </c>
      <c r="G141" s="232" t="s">
        <v>152</v>
      </c>
      <c r="H141" s="233">
        <v>4</v>
      </c>
      <c r="I141" s="234"/>
      <c r="J141" s="235">
        <f>ROUND(I141*H141,2)</f>
        <v>0</v>
      </c>
      <c r="K141" s="231" t="s">
        <v>142</v>
      </c>
      <c r="L141" s="47"/>
      <c r="M141" s="236" t="s">
        <v>19</v>
      </c>
      <c r="N141" s="237" t="s">
        <v>42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143</v>
      </c>
      <c r="AT141" s="227" t="s">
        <v>145</v>
      </c>
      <c r="AU141" s="227" t="s">
        <v>78</v>
      </c>
      <c r="AY141" s="20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143</v>
      </c>
      <c r="BM141" s="227" t="s">
        <v>290</v>
      </c>
    </row>
    <row r="142" s="2" customFormat="1" ht="24.15" customHeight="1">
      <c r="A142" s="41"/>
      <c r="B142" s="42"/>
      <c r="C142" s="215" t="s">
        <v>291</v>
      </c>
      <c r="D142" s="215" t="s">
        <v>138</v>
      </c>
      <c r="E142" s="216" t="s">
        <v>292</v>
      </c>
      <c r="F142" s="217" t="s">
        <v>293</v>
      </c>
      <c r="G142" s="218" t="s">
        <v>152</v>
      </c>
      <c r="H142" s="219">
        <v>5</v>
      </c>
      <c r="I142" s="220"/>
      <c r="J142" s="221">
        <f>ROUND(I142*H142,2)</f>
        <v>0</v>
      </c>
      <c r="K142" s="217" t="s">
        <v>142</v>
      </c>
      <c r="L142" s="222"/>
      <c r="M142" s="223" t="s">
        <v>19</v>
      </c>
      <c r="N142" s="224" t="s">
        <v>42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184</v>
      </c>
      <c r="AT142" s="227" t="s">
        <v>138</v>
      </c>
      <c r="AU142" s="227" t="s">
        <v>78</v>
      </c>
      <c r="AY142" s="20" t="s">
        <v>135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8">
        <f>ROUND(I142*H142,2)</f>
        <v>0</v>
      </c>
      <c r="BL142" s="20" t="s">
        <v>184</v>
      </c>
      <c r="BM142" s="227" t="s">
        <v>294</v>
      </c>
    </row>
    <row r="143" s="2" customFormat="1" ht="33" customHeight="1">
      <c r="A143" s="41"/>
      <c r="B143" s="42"/>
      <c r="C143" s="229" t="s">
        <v>295</v>
      </c>
      <c r="D143" s="229" t="s">
        <v>145</v>
      </c>
      <c r="E143" s="230" t="s">
        <v>296</v>
      </c>
      <c r="F143" s="231" t="s">
        <v>297</v>
      </c>
      <c r="G143" s="232" t="s">
        <v>152</v>
      </c>
      <c r="H143" s="233">
        <v>5</v>
      </c>
      <c r="I143" s="234"/>
      <c r="J143" s="235">
        <f>ROUND(I143*H143,2)</f>
        <v>0</v>
      </c>
      <c r="K143" s="231" t="s">
        <v>142</v>
      </c>
      <c r="L143" s="47"/>
      <c r="M143" s="236" t="s">
        <v>19</v>
      </c>
      <c r="N143" s="237" t="s">
        <v>42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143</v>
      </c>
      <c r="AT143" s="227" t="s">
        <v>145</v>
      </c>
      <c r="AU143" s="227" t="s">
        <v>78</v>
      </c>
      <c r="AY143" s="20" t="s">
        <v>135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143</v>
      </c>
      <c r="BM143" s="227" t="s">
        <v>298</v>
      </c>
    </row>
    <row r="144" s="2" customFormat="1" ht="24.15" customHeight="1">
      <c r="A144" s="41"/>
      <c r="B144" s="42"/>
      <c r="C144" s="215" t="s">
        <v>299</v>
      </c>
      <c r="D144" s="215" t="s">
        <v>138</v>
      </c>
      <c r="E144" s="216" t="s">
        <v>300</v>
      </c>
      <c r="F144" s="217" t="s">
        <v>301</v>
      </c>
      <c r="G144" s="218" t="s">
        <v>152</v>
      </c>
      <c r="H144" s="219">
        <v>6</v>
      </c>
      <c r="I144" s="220"/>
      <c r="J144" s="221">
        <f>ROUND(I144*H144,2)</f>
        <v>0</v>
      </c>
      <c r="K144" s="217" t="s">
        <v>142</v>
      </c>
      <c r="L144" s="222"/>
      <c r="M144" s="223" t="s">
        <v>19</v>
      </c>
      <c r="N144" s="224" t="s">
        <v>42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184</v>
      </c>
      <c r="AT144" s="227" t="s">
        <v>138</v>
      </c>
      <c r="AU144" s="227" t="s">
        <v>78</v>
      </c>
      <c r="AY144" s="20" t="s">
        <v>135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8">
        <f>ROUND(I144*H144,2)</f>
        <v>0</v>
      </c>
      <c r="BL144" s="20" t="s">
        <v>184</v>
      </c>
      <c r="BM144" s="227" t="s">
        <v>302</v>
      </c>
    </row>
    <row r="145" s="2" customFormat="1" ht="33" customHeight="1">
      <c r="A145" s="41"/>
      <c r="B145" s="42"/>
      <c r="C145" s="229" t="s">
        <v>303</v>
      </c>
      <c r="D145" s="229" t="s">
        <v>145</v>
      </c>
      <c r="E145" s="230" t="s">
        <v>304</v>
      </c>
      <c r="F145" s="231" t="s">
        <v>305</v>
      </c>
      <c r="G145" s="232" t="s">
        <v>152</v>
      </c>
      <c r="H145" s="233">
        <v>6</v>
      </c>
      <c r="I145" s="234"/>
      <c r="J145" s="235">
        <f>ROUND(I145*H145,2)</f>
        <v>0</v>
      </c>
      <c r="K145" s="231" t="s">
        <v>142</v>
      </c>
      <c r="L145" s="47"/>
      <c r="M145" s="236" t="s">
        <v>19</v>
      </c>
      <c r="N145" s="237" t="s">
        <v>42</v>
      </c>
      <c r="O145" s="87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143</v>
      </c>
      <c r="AT145" s="227" t="s">
        <v>145</v>
      </c>
      <c r="AU145" s="227" t="s">
        <v>78</v>
      </c>
      <c r="AY145" s="20" t="s">
        <v>135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143</v>
      </c>
      <c r="BM145" s="227" t="s">
        <v>306</v>
      </c>
    </row>
    <row r="146" s="2" customFormat="1" ht="49.05" customHeight="1">
      <c r="A146" s="41"/>
      <c r="B146" s="42"/>
      <c r="C146" s="229" t="s">
        <v>307</v>
      </c>
      <c r="D146" s="229" t="s">
        <v>145</v>
      </c>
      <c r="E146" s="230" t="s">
        <v>308</v>
      </c>
      <c r="F146" s="231" t="s">
        <v>309</v>
      </c>
      <c r="G146" s="232" t="s">
        <v>152</v>
      </c>
      <c r="H146" s="233">
        <v>24</v>
      </c>
      <c r="I146" s="234"/>
      <c r="J146" s="235">
        <f>ROUND(I146*H146,2)</f>
        <v>0</v>
      </c>
      <c r="K146" s="231" t="s">
        <v>142</v>
      </c>
      <c r="L146" s="47"/>
      <c r="M146" s="236" t="s">
        <v>19</v>
      </c>
      <c r="N146" s="237" t="s">
        <v>42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153</v>
      </c>
      <c r="AT146" s="227" t="s">
        <v>145</v>
      </c>
      <c r="AU146" s="227" t="s">
        <v>78</v>
      </c>
      <c r="AY146" s="20" t="s">
        <v>135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8">
        <f>ROUND(I146*H146,2)</f>
        <v>0</v>
      </c>
      <c r="BL146" s="20" t="s">
        <v>153</v>
      </c>
      <c r="BM146" s="227" t="s">
        <v>310</v>
      </c>
    </row>
    <row r="147" s="2" customFormat="1" ht="49.05" customHeight="1">
      <c r="A147" s="41"/>
      <c r="B147" s="42"/>
      <c r="C147" s="229" t="s">
        <v>311</v>
      </c>
      <c r="D147" s="229" t="s">
        <v>145</v>
      </c>
      <c r="E147" s="230" t="s">
        <v>312</v>
      </c>
      <c r="F147" s="231" t="s">
        <v>313</v>
      </c>
      <c r="G147" s="232" t="s">
        <v>152</v>
      </c>
      <c r="H147" s="233">
        <v>5</v>
      </c>
      <c r="I147" s="234"/>
      <c r="J147" s="235">
        <f>ROUND(I147*H147,2)</f>
        <v>0</v>
      </c>
      <c r="K147" s="231" t="s">
        <v>142</v>
      </c>
      <c r="L147" s="47"/>
      <c r="M147" s="236" t="s">
        <v>19</v>
      </c>
      <c r="N147" s="237" t="s">
        <v>42</v>
      </c>
      <c r="O147" s="87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153</v>
      </c>
      <c r="AT147" s="227" t="s">
        <v>145</v>
      </c>
      <c r="AU147" s="227" t="s">
        <v>78</v>
      </c>
      <c r="AY147" s="20" t="s">
        <v>135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153</v>
      </c>
      <c r="BM147" s="227" t="s">
        <v>314</v>
      </c>
    </row>
    <row r="148" s="2" customFormat="1" ht="49.05" customHeight="1">
      <c r="A148" s="41"/>
      <c r="B148" s="42"/>
      <c r="C148" s="229" t="s">
        <v>315</v>
      </c>
      <c r="D148" s="229" t="s">
        <v>145</v>
      </c>
      <c r="E148" s="230" t="s">
        <v>316</v>
      </c>
      <c r="F148" s="231" t="s">
        <v>317</v>
      </c>
      <c r="G148" s="232" t="s">
        <v>152</v>
      </c>
      <c r="H148" s="233">
        <v>25</v>
      </c>
      <c r="I148" s="234"/>
      <c r="J148" s="235">
        <f>ROUND(I148*H148,2)</f>
        <v>0</v>
      </c>
      <c r="K148" s="231" t="s">
        <v>142</v>
      </c>
      <c r="L148" s="47"/>
      <c r="M148" s="236" t="s">
        <v>19</v>
      </c>
      <c r="N148" s="237" t="s">
        <v>42</v>
      </c>
      <c r="O148" s="87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153</v>
      </c>
      <c r="AT148" s="227" t="s">
        <v>145</v>
      </c>
      <c r="AU148" s="227" t="s">
        <v>78</v>
      </c>
      <c r="AY148" s="20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8">
        <f>ROUND(I148*H148,2)</f>
        <v>0</v>
      </c>
      <c r="BL148" s="20" t="s">
        <v>153</v>
      </c>
      <c r="BM148" s="227" t="s">
        <v>318</v>
      </c>
    </row>
    <row r="149" s="2" customFormat="1" ht="49.05" customHeight="1">
      <c r="A149" s="41"/>
      <c r="B149" s="42"/>
      <c r="C149" s="229" t="s">
        <v>319</v>
      </c>
      <c r="D149" s="229" t="s">
        <v>145</v>
      </c>
      <c r="E149" s="230" t="s">
        <v>320</v>
      </c>
      <c r="F149" s="231" t="s">
        <v>321</v>
      </c>
      <c r="G149" s="232" t="s">
        <v>152</v>
      </c>
      <c r="H149" s="233">
        <v>10</v>
      </c>
      <c r="I149" s="234"/>
      <c r="J149" s="235">
        <f>ROUND(I149*H149,2)</f>
        <v>0</v>
      </c>
      <c r="K149" s="231" t="s">
        <v>142</v>
      </c>
      <c r="L149" s="47"/>
      <c r="M149" s="236" t="s">
        <v>19</v>
      </c>
      <c r="N149" s="237" t="s">
        <v>42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153</v>
      </c>
      <c r="AT149" s="227" t="s">
        <v>145</v>
      </c>
      <c r="AU149" s="227" t="s">
        <v>78</v>
      </c>
      <c r="AY149" s="20" t="s">
        <v>135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8">
        <f>ROUND(I149*H149,2)</f>
        <v>0</v>
      </c>
      <c r="BL149" s="20" t="s">
        <v>153</v>
      </c>
      <c r="BM149" s="227" t="s">
        <v>322</v>
      </c>
    </row>
    <row r="150" s="2" customFormat="1" ht="49.05" customHeight="1">
      <c r="A150" s="41"/>
      <c r="B150" s="42"/>
      <c r="C150" s="229" t="s">
        <v>323</v>
      </c>
      <c r="D150" s="229" t="s">
        <v>145</v>
      </c>
      <c r="E150" s="230" t="s">
        <v>324</v>
      </c>
      <c r="F150" s="231" t="s">
        <v>325</v>
      </c>
      <c r="G150" s="232" t="s">
        <v>152</v>
      </c>
      <c r="H150" s="233">
        <v>4</v>
      </c>
      <c r="I150" s="234"/>
      <c r="J150" s="235">
        <f>ROUND(I150*H150,2)</f>
        <v>0</v>
      </c>
      <c r="K150" s="231" t="s">
        <v>142</v>
      </c>
      <c r="L150" s="47"/>
      <c r="M150" s="236" t="s">
        <v>19</v>
      </c>
      <c r="N150" s="237" t="s">
        <v>42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153</v>
      </c>
      <c r="AT150" s="227" t="s">
        <v>145</v>
      </c>
      <c r="AU150" s="227" t="s">
        <v>78</v>
      </c>
      <c r="AY150" s="20" t="s">
        <v>135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8">
        <f>ROUND(I150*H150,2)</f>
        <v>0</v>
      </c>
      <c r="BL150" s="20" t="s">
        <v>153</v>
      </c>
      <c r="BM150" s="227" t="s">
        <v>326</v>
      </c>
    </row>
    <row r="151" s="2" customFormat="1" ht="49.05" customHeight="1">
      <c r="A151" s="41"/>
      <c r="B151" s="42"/>
      <c r="C151" s="229" t="s">
        <v>327</v>
      </c>
      <c r="D151" s="229" t="s">
        <v>145</v>
      </c>
      <c r="E151" s="230" t="s">
        <v>328</v>
      </c>
      <c r="F151" s="231" t="s">
        <v>329</v>
      </c>
      <c r="G151" s="232" t="s">
        <v>152</v>
      </c>
      <c r="H151" s="233">
        <v>6</v>
      </c>
      <c r="I151" s="234"/>
      <c r="J151" s="235">
        <f>ROUND(I151*H151,2)</f>
        <v>0</v>
      </c>
      <c r="K151" s="231" t="s">
        <v>142</v>
      </c>
      <c r="L151" s="47"/>
      <c r="M151" s="236" t="s">
        <v>19</v>
      </c>
      <c r="N151" s="237" t="s">
        <v>42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153</v>
      </c>
      <c r="AT151" s="227" t="s">
        <v>145</v>
      </c>
      <c r="AU151" s="227" t="s">
        <v>78</v>
      </c>
      <c r="AY151" s="20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8">
        <f>ROUND(I151*H151,2)</f>
        <v>0</v>
      </c>
      <c r="BL151" s="20" t="s">
        <v>153</v>
      </c>
      <c r="BM151" s="227" t="s">
        <v>330</v>
      </c>
    </row>
    <row r="152" s="2" customFormat="1" ht="49.05" customHeight="1">
      <c r="A152" s="41"/>
      <c r="B152" s="42"/>
      <c r="C152" s="229" t="s">
        <v>331</v>
      </c>
      <c r="D152" s="229" t="s">
        <v>145</v>
      </c>
      <c r="E152" s="230" t="s">
        <v>332</v>
      </c>
      <c r="F152" s="231" t="s">
        <v>333</v>
      </c>
      <c r="G152" s="232" t="s">
        <v>152</v>
      </c>
      <c r="H152" s="233">
        <v>1</v>
      </c>
      <c r="I152" s="234"/>
      <c r="J152" s="235">
        <f>ROUND(I152*H152,2)</f>
        <v>0</v>
      </c>
      <c r="K152" s="231" t="s">
        <v>142</v>
      </c>
      <c r="L152" s="47"/>
      <c r="M152" s="236" t="s">
        <v>19</v>
      </c>
      <c r="N152" s="237" t="s">
        <v>42</v>
      </c>
      <c r="O152" s="87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7" t="s">
        <v>153</v>
      </c>
      <c r="AT152" s="227" t="s">
        <v>145</v>
      </c>
      <c r="AU152" s="227" t="s">
        <v>78</v>
      </c>
      <c r="AY152" s="20" t="s">
        <v>135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8">
        <f>ROUND(I152*H152,2)</f>
        <v>0</v>
      </c>
      <c r="BL152" s="20" t="s">
        <v>153</v>
      </c>
      <c r="BM152" s="227" t="s">
        <v>334</v>
      </c>
    </row>
    <row r="153" s="2" customFormat="1" ht="24.15" customHeight="1">
      <c r="A153" s="41"/>
      <c r="B153" s="42"/>
      <c r="C153" s="215" t="s">
        <v>335</v>
      </c>
      <c r="D153" s="215" t="s">
        <v>138</v>
      </c>
      <c r="E153" s="216" t="s">
        <v>336</v>
      </c>
      <c r="F153" s="217" t="s">
        <v>337</v>
      </c>
      <c r="G153" s="218" t="s">
        <v>152</v>
      </c>
      <c r="H153" s="219">
        <v>5</v>
      </c>
      <c r="I153" s="220"/>
      <c r="J153" s="221">
        <f>ROUND(I153*H153,2)</f>
        <v>0</v>
      </c>
      <c r="K153" s="217" t="s">
        <v>142</v>
      </c>
      <c r="L153" s="222"/>
      <c r="M153" s="223" t="s">
        <v>19</v>
      </c>
      <c r="N153" s="224" t="s">
        <v>42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184</v>
      </c>
      <c r="AT153" s="227" t="s">
        <v>138</v>
      </c>
      <c r="AU153" s="227" t="s">
        <v>78</v>
      </c>
      <c r="AY153" s="20" t="s">
        <v>135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8">
        <f>ROUND(I153*H153,2)</f>
        <v>0</v>
      </c>
      <c r="BL153" s="20" t="s">
        <v>184</v>
      </c>
      <c r="BM153" s="227" t="s">
        <v>338</v>
      </c>
    </row>
    <row r="154" s="2" customFormat="1" ht="21.75" customHeight="1">
      <c r="A154" s="41"/>
      <c r="B154" s="42"/>
      <c r="C154" s="215" t="s">
        <v>339</v>
      </c>
      <c r="D154" s="215" t="s">
        <v>138</v>
      </c>
      <c r="E154" s="216" t="s">
        <v>340</v>
      </c>
      <c r="F154" s="217" t="s">
        <v>341</v>
      </c>
      <c r="G154" s="218" t="s">
        <v>152</v>
      </c>
      <c r="H154" s="219">
        <v>30</v>
      </c>
      <c r="I154" s="220"/>
      <c r="J154" s="221">
        <f>ROUND(I154*H154,2)</f>
        <v>0</v>
      </c>
      <c r="K154" s="217" t="s">
        <v>142</v>
      </c>
      <c r="L154" s="222"/>
      <c r="M154" s="223" t="s">
        <v>19</v>
      </c>
      <c r="N154" s="224" t="s">
        <v>42</v>
      </c>
      <c r="O154" s="87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166</v>
      </c>
      <c r="AT154" s="227" t="s">
        <v>138</v>
      </c>
      <c r="AU154" s="227" t="s">
        <v>78</v>
      </c>
      <c r="AY154" s="20" t="s">
        <v>135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8">
        <f>ROUND(I154*H154,2)</f>
        <v>0</v>
      </c>
      <c r="BL154" s="20" t="s">
        <v>153</v>
      </c>
      <c r="BM154" s="227" t="s">
        <v>342</v>
      </c>
    </row>
    <row r="155" s="2" customFormat="1" ht="21.75" customHeight="1">
      <c r="A155" s="41"/>
      <c r="B155" s="42"/>
      <c r="C155" s="215" t="s">
        <v>343</v>
      </c>
      <c r="D155" s="215" t="s">
        <v>138</v>
      </c>
      <c r="E155" s="216" t="s">
        <v>344</v>
      </c>
      <c r="F155" s="217" t="s">
        <v>345</v>
      </c>
      <c r="G155" s="218" t="s">
        <v>141</v>
      </c>
      <c r="H155" s="219">
        <v>60</v>
      </c>
      <c r="I155" s="220"/>
      <c r="J155" s="221">
        <f>ROUND(I155*H155,2)</f>
        <v>0</v>
      </c>
      <c r="K155" s="217" t="s">
        <v>142</v>
      </c>
      <c r="L155" s="222"/>
      <c r="M155" s="223" t="s">
        <v>19</v>
      </c>
      <c r="N155" s="224" t="s">
        <v>42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80</v>
      </c>
      <c r="AT155" s="227" t="s">
        <v>138</v>
      </c>
      <c r="AU155" s="227" t="s">
        <v>78</v>
      </c>
      <c r="AY155" s="20" t="s">
        <v>135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8">
        <f>ROUND(I155*H155,2)</f>
        <v>0</v>
      </c>
      <c r="BL155" s="20" t="s">
        <v>78</v>
      </c>
      <c r="BM155" s="227" t="s">
        <v>346</v>
      </c>
    </row>
    <row r="156" s="2" customFormat="1" ht="16.5" customHeight="1">
      <c r="A156" s="41"/>
      <c r="B156" s="42"/>
      <c r="C156" s="215" t="s">
        <v>347</v>
      </c>
      <c r="D156" s="215" t="s">
        <v>138</v>
      </c>
      <c r="E156" s="216" t="s">
        <v>348</v>
      </c>
      <c r="F156" s="217" t="s">
        <v>349</v>
      </c>
      <c r="G156" s="218" t="s">
        <v>141</v>
      </c>
      <c r="H156" s="219">
        <v>310</v>
      </c>
      <c r="I156" s="220"/>
      <c r="J156" s="221">
        <f>ROUND(I156*H156,2)</f>
        <v>0</v>
      </c>
      <c r="K156" s="217" t="s">
        <v>142</v>
      </c>
      <c r="L156" s="222"/>
      <c r="M156" s="223" t="s">
        <v>19</v>
      </c>
      <c r="N156" s="224" t="s">
        <v>42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80</v>
      </c>
      <c r="AT156" s="227" t="s">
        <v>138</v>
      </c>
      <c r="AU156" s="227" t="s">
        <v>78</v>
      </c>
      <c r="AY156" s="20" t="s">
        <v>135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8">
        <f>ROUND(I156*H156,2)</f>
        <v>0</v>
      </c>
      <c r="BL156" s="20" t="s">
        <v>78</v>
      </c>
      <c r="BM156" s="227" t="s">
        <v>350</v>
      </c>
    </row>
    <row r="157" s="2" customFormat="1" ht="16.5" customHeight="1">
      <c r="A157" s="41"/>
      <c r="B157" s="42"/>
      <c r="C157" s="215" t="s">
        <v>351</v>
      </c>
      <c r="D157" s="215" t="s">
        <v>138</v>
      </c>
      <c r="E157" s="216" t="s">
        <v>352</v>
      </c>
      <c r="F157" s="217" t="s">
        <v>353</v>
      </c>
      <c r="G157" s="218" t="s">
        <v>141</v>
      </c>
      <c r="H157" s="219">
        <v>30</v>
      </c>
      <c r="I157" s="220"/>
      <c r="J157" s="221">
        <f>ROUND(I157*H157,2)</f>
        <v>0</v>
      </c>
      <c r="K157" s="217" t="s">
        <v>142</v>
      </c>
      <c r="L157" s="222"/>
      <c r="M157" s="223" t="s">
        <v>19</v>
      </c>
      <c r="N157" s="224" t="s">
        <v>42</v>
      </c>
      <c r="O157" s="87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80</v>
      </c>
      <c r="AT157" s="227" t="s">
        <v>138</v>
      </c>
      <c r="AU157" s="227" t="s">
        <v>78</v>
      </c>
      <c r="AY157" s="20" t="s">
        <v>135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8">
        <f>ROUND(I157*H157,2)</f>
        <v>0</v>
      </c>
      <c r="BL157" s="20" t="s">
        <v>78</v>
      </c>
      <c r="BM157" s="227" t="s">
        <v>354</v>
      </c>
    </row>
    <row r="158" s="2" customFormat="1" ht="21.75" customHeight="1">
      <c r="A158" s="41"/>
      <c r="B158" s="42"/>
      <c r="C158" s="229" t="s">
        <v>355</v>
      </c>
      <c r="D158" s="229" t="s">
        <v>145</v>
      </c>
      <c r="E158" s="230" t="s">
        <v>356</v>
      </c>
      <c r="F158" s="231" t="s">
        <v>357</v>
      </c>
      <c r="G158" s="232" t="s">
        <v>141</v>
      </c>
      <c r="H158" s="233">
        <v>50</v>
      </c>
      <c r="I158" s="234"/>
      <c r="J158" s="235">
        <f>ROUND(I158*H158,2)</f>
        <v>0</v>
      </c>
      <c r="K158" s="231" t="s">
        <v>142</v>
      </c>
      <c r="L158" s="47"/>
      <c r="M158" s="236" t="s">
        <v>19</v>
      </c>
      <c r="N158" s="237" t="s">
        <v>42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358</v>
      </c>
      <c r="AT158" s="227" t="s">
        <v>145</v>
      </c>
      <c r="AU158" s="227" t="s">
        <v>78</v>
      </c>
      <c r="AY158" s="20" t="s">
        <v>135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8">
        <f>ROUND(I158*H158,2)</f>
        <v>0</v>
      </c>
      <c r="BL158" s="20" t="s">
        <v>358</v>
      </c>
      <c r="BM158" s="227" t="s">
        <v>359</v>
      </c>
    </row>
    <row r="159" s="13" customFormat="1">
      <c r="A159" s="13"/>
      <c r="B159" s="238"/>
      <c r="C159" s="239"/>
      <c r="D159" s="240" t="s">
        <v>272</v>
      </c>
      <c r="E159" s="241" t="s">
        <v>19</v>
      </c>
      <c r="F159" s="242" t="s">
        <v>360</v>
      </c>
      <c r="G159" s="239"/>
      <c r="H159" s="241" t="s">
        <v>19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272</v>
      </c>
      <c r="AU159" s="248" t="s">
        <v>78</v>
      </c>
      <c r="AV159" s="13" t="s">
        <v>78</v>
      </c>
      <c r="AW159" s="13" t="s">
        <v>32</v>
      </c>
      <c r="AX159" s="13" t="s">
        <v>71</v>
      </c>
      <c r="AY159" s="248" t="s">
        <v>135</v>
      </c>
    </row>
    <row r="160" s="14" customFormat="1">
      <c r="A160" s="14"/>
      <c r="B160" s="249"/>
      <c r="C160" s="250"/>
      <c r="D160" s="240" t="s">
        <v>272</v>
      </c>
      <c r="E160" s="251" t="s">
        <v>19</v>
      </c>
      <c r="F160" s="252" t="s">
        <v>240</v>
      </c>
      <c r="G160" s="250"/>
      <c r="H160" s="253">
        <v>25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272</v>
      </c>
      <c r="AU160" s="259" t="s">
        <v>78</v>
      </c>
      <c r="AV160" s="14" t="s">
        <v>80</v>
      </c>
      <c r="AW160" s="14" t="s">
        <v>32</v>
      </c>
      <c r="AX160" s="14" t="s">
        <v>71</v>
      </c>
      <c r="AY160" s="259" t="s">
        <v>135</v>
      </c>
    </row>
    <row r="161" s="13" customFormat="1">
      <c r="A161" s="13"/>
      <c r="B161" s="238"/>
      <c r="C161" s="239"/>
      <c r="D161" s="240" t="s">
        <v>272</v>
      </c>
      <c r="E161" s="241" t="s">
        <v>19</v>
      </c>
      <c r="F161" s="242" t="s">
        <v>361</v>
      </c>
      <c r="G161" s="239"/>
      <c r="H161" s="241" t="s">
        <v>19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272</v>
      </c>
      <c r="AU161" s="248" t="s">
        <v>78</v>
      </c>
      <c r="AV161" s="13" t="s">
        <v>78</v>
      </c>
      <c r="AW161" s="13" t="s">
        <v>32</v>
      </c>
      <c r="AX161" s="13" t="s">
        <v>71</v>
      </c>
      <c r="AY161" s="248" t="s">
        <v>135</v>
      </c>
    </row>
    <row r="162" s="14" customFormat="1">
      <c r="A162" s="14"/>
      <c r="B162" s="249"/>
      <c r="C162" s="250"/>
      <c r="D162" s="240" t="s">
        <v>272</v>
      </c>
      <c r="E162" s="251" t="s">
        <v>19</v>
      </c>
      <c r="F162" s="252" t="s">
        <v>240</v>
      </c>
      <c r="G162" s="250"/>
      <c r="H162" s="253">
        <v>25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272</v>
      </c>
      <c r="AU162" s="259" t="s">
        <v>78</v>
      </c>
      <c r="AV162" s="14" t="s">
        <v>80</v>
      </c>
      <c r="AW162" s="14" t="s">
        <v>32</v>
      </c>
      <c r="AX162" s="14" t="s">
        <v>71</v>
      </c>
      <c r="AY162" s="259" t="s">
        <v>135</v>
      </c>
    </row>
    <row r="163" s="15" customFormat="1">
      <c r="A163" s="15"/>
      <c r="B163" s="260"/>
      <c r="C163" s="261"/>
      <c r="D163" s="240" t="s">
        <v>272</v>
      </c>
      <c r="E163" s="262" t="s">
        <v>19</v>
      </c>
      <c r="F163" s="263" t="s">
        <v>274</v>
      </c>
      <c r="G163" s="261"/>
      <c r="H163" s="264">
        <v>50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272</v>
      </c>
      <c r="AU163" s="270" t="s">
        <v>78</v>
      </c>
      <c r="AV163" s="15" t="s">
        <v>153</v>
      </c>
      <c r="AW163" s="15" t="s">
        <v>32</v>
      </c>
      <c r="AX163" s="15" t="s">
        <v>78</v>
      </c>
      <c r="AY163" s="270" t="s">
        <v>135</v>
      </c>
    </row>
    <row r="164" s="2" customFormat="1" ht="21.75" customHeight="1">
      <c r="A164" s="41"/>
      <c r="B164" s="42"/>
      <c r="C164" s="229" t="s">
        <v>362</v>
      </c>
      <c r="D164" s="229" t="s">
        <v>145</v>
      </c>
      <c r="E164" s="230" t="s">
        <v>363</v>
      </c>
      <c r="F164" s="231" t="s">
        <v>364</v>
      </c>
      <c r="G164" s="232" t="s">
        <v>141</v>
      </c>
      <c r="H164" s="233">
        <v>296</v>
      </c>
      <c r="I164" s="234"/>
      <c r="J164" s="235">
        <f>ROUND(I164*H164,2)</f>
        <v>0</v>
      </c>
      <c r="K164" s="231" t="s">
        <v>142</v>
      </c>
      <c r="L164" s="47"/>
      <c r="M164" s="236" t="s">
        <v>19</v>
      </c>
      <c r="N164" s="237" t="s">
        <v>42</v>
      </c>
      <c r="O164" s="87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358</v>
      </c>
      <c r="AT164" s="227" t="s">
        <v>145</v>
      </c>
      <c r="AU164" s="227" t="s">
        <v>78</v>
      </c>
      <c r="AY164" s="20" t="s">
        <v>135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8">
        <f>ROUND(I164*H164,2)</f>
        <v>0</v>
      </c>
      <c r="BL164" s="20" t="s">
        <v>358</v>
      </c>
      <c r="BM164" s="227" t="s">
        <v>365</v>
      </c>
    </row>
    <row r="165" s="13" customFormat="1">
      <c r="A165" s="13"/>
      <c r="B165" s="238"/>
      <c r="C165" s="239"/>
      <c r="D165" s="240" t="s">
        <v>272</v>
      </c>
      <c r="E165" s="241" t="s">
        <v>19</v>
      </c>
      <c r="F165" s="242" t="s">
        <v>366</v>
      </c>
      <c r="G165" s="239"/>
      <c r="H165" s="241" t="s">
        <v>19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272</v>
      </c>
      <c r="AU165" s="248" t="s">
        <v>78</v>
      </c>
      <c r="AV165" s="13" t="s">
        <v>78</v>
      </c>
      <c r="AW165" s="13" t="s">
        <v>32</v>
      </c>
      <c r="AX165" s="13" t="s">
        <v>71</v>
      </c>
      <c r="AY165" s="248" t="s">
        <v>135</v>
      </c>
    </row>
    <row r="166" s="14" customFormat="1">
      <c r="A166" s="14"/>
      <c r="B166" s="249"/>
      <c r="C166" s="250"/>
      <c r="D166" s="240" t="s">
        <v>272</v>
      </c>
      <c r="E166" s="251" t="s">
        <v>19</v>
      </c>
      <c r="F166" s="252" t="s">
        <v>367</v>
      </c>
      <c r="G166" s="250"/>
      <c r="H166" s="253">
        <v>271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272</v>
      </c>
      <c r="AU166" s="259" t="s">
        <v>78</v>
      </c>
      <c r="AV166" s="14" t="s">
        <v>80</v>
      </c>
      <c r="AW166" s="14" t="s">
        <v>32</v>
      </c>
      <c r="AX166" s="14" t="s">
        <v>71</v>
      </c>
      <c r="AY166" s="259" t="s">
        <v>135</v>
      </c>
    </row>
    <row r="167" s="13" customFormat="1">
      <c r="A167" s="13"/>
      <c r="B167" s="238"/>
      <c r="C167" s="239"/>
      <c r="D167" s="240" t="s">
        <v>272</v>
      </c>
      <c r="E167" s="241" t="s">
        <v>19</v>
      </c>
      <c r="F167" s="242" t="s">
        <v>368</v>
      </c>
      <c r="G167" s="239"/>
      <c r="H167" s="241" t="s">
        <v>19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272</v>
      </c>
      <c r="AU167" s="248" t="s">
        <v>78</v>
      </c>
      <c r="AV167" s="13" t="s">
        <v>78</v>
      </c>
      <c r="AW167" s="13" t="s">
        <v>32</v>
      </c>
      <c r="AX167" s="13" t="s">
        <v>71</v>
      </c>
      <c r="AY167" s="248" t="s">
        <v>135</v>
      </c>
    </row>
    <row r="168" s="14" customFormat="1">
      <c r="A168" s="14"/>
      <c r="B168" s="249"/>
      <c r="C168" s="250"/>
      <c r="D168" s="240" t="s">
        <v>272</v>
      </c>
      <c r="E168" s="251" t="s">
        <v>19</v>
      </c>
      <c r="F168" s="252" t="s">
        <v>240</v>
      </c>
      <c r="G168" s="250"/>
      <c r="H168" s="253">
        <v>25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272</v>
      </c>
      <c r="AU168" s="259" t="s">
        <v>78</v>
      </c>
      <c r="AV168" s="14" t="s">
        <v>80</v>
      </c>
      <c r="AW168" s="14" t="s">
        <v>32</v>
      </c>
      <c r="AX168" s="14" t="s">
        <v>71</v>
      </c>
      <c r="AY168" s="259" t="s">
        <v>135</v>
      </c>
    </row>
    <row r="169" s="15" customFormat="1">
      <c r="A169" s="15"/>
      <c r="B169" s="260"/>
      <c r="C169" s="261"/>
      <c r="D169" s="240" t="s">
        <v>272</v>
      </c>
      <c r="E169" s="262" t="s">
        <v>19</v>
      </c>
      <c r="F169" s="263" t="s">
        <v>274</v>
      </c>
      <c r="G169" s="261"/>
      <c r="H169" s="264">
        <v>296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272</v>
      </c>
      <c r="AU169" s="270" t="s">
        <v>78</v>
      </c>
      <c r="AV169" s="15" t="s">
        <v>153</v>
      </c>
      <c r="AW169" s="15" t="s">
        <v>32</v>
      </c>
      <c r="AX169" s="15" t="s">
        <v>78</v>
      </c>
      <c r="AY169" s="270" t="s">
        <v>135</v>
      </c>
    </row>
    <row r="170" s="2" customFormat="1" ht="24.15" customHeight="1">
      <c r="A170" s="41"/>
      <c r="B170" s="42"/>
      <c r="C170" s="229" t="s">
        <v>369</v>
      </c>
      <c r="D170" s="229" t="s">
        <v>145</v>
      </c>
      <c r="E170" s="230" t="s">
        <v>370</v>
      </c>
      <c r="F170" s="231" t="s">
        <v>371</v>
      </c>
      <c r="G170" s="232" t="s">
        <v>152</v>
      </c>
      <c r="H170" s="233">
        <v>30</v>
      </c>
      <c r="I170" s="234"/>
      <c r="J170" s="235">
        <f>ROUND(I170*H170,2)</f>
        <v>0</v>
      </c>
      <c r="K170" s="231" t="s">
        <v>142</v>
      </c>
      <c r="L170" s="47"/>
      <c r="M170" s="236" t="s">
        <v>19</v>
      </c>
      <c r="N170" s="237" t="s">
        <v>42</v>
      </c>
      <c r="O170" s="87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153</v>
      </c>
      <c r="AT170" s="227" t="s">
        <v>145</v>
      </c>
      <c r="AU170" s="227" t="s">
        <v>78</v>
      </c>
      <c r="AY170" s="20" t="s">
        <v>135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8">
        <f>ROUND(I170*H170,2)</f>
        <v>0</v>
      </c>
      <c r="BL170" s="20" t="s">
        <v>153</v>
      </c>
      <c r="BM170" s="227" t="s">
        <v>372</v>
      </c>
    </row>
    <row r="171" s="2" customFormat="1" ht="16.5" customHeight="1">
      <c r="A171" s="41"/>
      <c r="B171" s="42"/>
      <c r="C171" s="215" t="s">
        <v>373</v>
      </c>
      <c r="D171" s="215" t="s">
        <v>138</v>
      </c>
      <c r="E171" s="216" t="s">
        <v>374</v>
      </c>
      <c r="F171" s="217" t="s">
        <v>375</v>
      </c>
      <c r="G171" s="218" t="s">
        <v>141</v>
      </c>
      <c r="H171" s="219">
        <v>9200</v>
      </c>
      <c r="I171" s="220"/>
      <c r="J171" s="221">
        <f>ROUND(I171*H171,2)</f>
        <v>0</v>
      </c>
      <c r="K171" s="217" t="s">
        <v>19</v>
      </c>
      <c r="L171" s="222"/>
      <c r="M171" s="223" t="s">
        <v>19</v>
      </c>
      <c r="N171" s="224" t="s">
        <v>42</v>
      </c>
      <c r="O171" s="87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7" t="s">
        <v>80</v>
      </c>
      <c r="AT171" s="227" t="s">
        <v>138</v>
      </c>
      <c r="AU171" s="227" t="s">
        <v>78</v>
      </c>
      <c r="AY171" s="20" t="s">
        <v>135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78</v>
      </c>
      <c r="BK171" s="228">
        <f>ROUND(I171*H171,2)</f>
        <v>0</v>
      </c>
      <c r="BL171" s="20" t="s">
        <v>78</v>
      </c>
      <c r="BM171" s="227" t="s">
        <v>376</v>
      </c>
    </row>
    <row r="172" s="2" customFormat="1" ht="49.05" customHeight="1">
      <c r="A172" s="41"/>
      <c r="B172" s="42"/>
      <c r="C172" s="229" t="s">
        <v>377</v>
      </c>
      <c r="D172" s="229" t="s">
        <v>145</v>
      </c>
      <c r="E172" s="230" t="s">
        <v>378</v>
      </c>
      <c r="F172" s="231" t="s">
        <v>379</v>
      </c>
      <c r="G172" s="232" t="s">
        <v>141</v>
      </c>
      <c r="H172" s="233">
        <v>9200</v>
      </c>
      <c r="I172" s="234"/>
      <c r="J172" s="235">
        <f>ROUND(I172*H172,2)</f>
        <v>0</v>
      </c>
      <c r="K172" s="231" t="s">
        <v>19</v>
      </c>
      <c r="L172" s="47"/>
      <c r="M172" s="236" t="s">
        <v>19</v>
      </c>
      <c r="N172" s="237" t="s">
        <v>42</v>
      </c>
      <c r="O172" s="87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7" t="s">
        <v>78</v>
      </c>
      <c r="AT172" s="227" t="s">
        <v>145</v>
      </c>
      <c r="AU172" s="227" t="s">
        <v>78</v>
      </c>
      <c r="AY172" s="20" t="s">
        <v>135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8">
        <f>ROUND(I172*H172,2)</f>
        <v>0</v>
      </c>
      <c r="BL172" s="20" t="s">
        <v>78</v>
      </c>
      <c r="BM172" s="227" t="s">
        <v>380</v>
      </c>
    </row>
    <row r="173" s="12" customFormat="1" ht="22.8" customHeight="1">
      <c r="A173" s="12"/>
      <c r="B173" s="199"/>
      <c r="C173" s="200"/>
      <c r="D173" s="201" t="s">
        <v>70</v>
      </c>
      <c r="E173" s="213" t="s">
        <v>381</v>
      </c>
      <c r="F173" s="213" t="s">
        <v>382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SUM(P174:P181)</f>
        <v>0</v>
      </c>
      <c r="Q173" s="207"/>
      <c r="R173" s="208">
        <f>SUM(R174:R181)</f>
        <v>0</v>
      </c>
      <c r="S173" s="207"/>
      <c r="T173" s="209">
        <f>SUM(T174:T181)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78</v>
      </c>
      <c r="AT173" s="211" t="s">
        <v>70</v>
      </c>
      <c r="AU173" s="211" t="s">
        <v>78</v>
      </c>
      <c r="AY173" s="210" t="s">
        <v>135</v>
      </c>
      <c r="BK173" s="212">
        <f>SUM(BK174:BK181)</f>
        <v>0</v>
      </c>
    </row>
    <row r="174" s="2" customFormat="1" ht="21.75" customHeight="1">
      <c r="A174" s="41"/>
      <c r="B174" s="42"/>
      <c r="C174" s="215" t="s">
        <v>383</v>
      </c>
      <c r="D174" s="215" t="s">
        <v>138</v>
      </c>
      <c r="E174" s="216" t="s">
        <v>384</v>
      </c>
      <c r="F174" s="217" t="s">
        <v>385</v>
      </c>
      <c r="G174" s="218" t="s">
        <v>141</v>
      </c>
      <c r="H174" s="219">
        <v>400</v>
      </c>
      <c r="I174" s="220"/>
      <c r="J174" s="221">
        <f>ROUND(I174*H174,2)</f>
        <v>0</v>
      </c>
      <c r="K174" s="217" t="s">
        <v>142</v>
      </c>
      <c r="L174" s="222"/>
      <c r="M174" s="223" t="s">
        <v>19</v>
      </c>
      <c r="N174" s="224" t="s">
        <v>42</v>
      </c>
      <c r="O174" s="87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7" t="s">
        <v>80</v>
      </c>
      <c r="AT174" s="227" t="s">
        <v>138</v>
      </c>
      <c r="AU174" s="227" t="s">
        <v>80</v>
      </c>
      <c r="AY174" s="20" t="s">
        <v>135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78</v>
      </c>
      <c r="BK174" s="228">
        <f>ROUND(I174*H174,2)</f>
        <v>0</v>
      </c>
      <c r="BL174" s="20" t="s">
        <v>78</v>
      </c>
      <c r="BM174" s="227" t="s">
        <v>386</v>
      </c>
    </row>
    <row r="175" s="2" customFormat="1" ht="16.5" customHeight="1">
      <c r="A175" s="41"/>
      <c r="B175" s="42"/>
      <c r="C175" s="215" t="s">
        <v>387</v>
      </c>
      <c r="D175" s="215" t="s">
        <v>138</v>
      </c>
      <c r="E175" s="216" t="s">
        <v>388</v>
      </c>
      <c r="F175" s="217" t="s">
        <v>389</v>
      </c>
      <c r="G175" s="218" t="s">
        <v>141</v>
      </c>
      <c r="H175" s="219">
        <v>300</v>
      </c>
      <c r="I175" s="220"/>
      <c r="J175" s="221">
        <f>ROUND(I175*H175,2)</f>
        <v>0</v>
      </c>
      <c r="K175" s="217" t="s">
        <v>142</v>
      </c>
      <c r="L175" s="222"/>
      <c r="M175" s="223" t="s">
        <v>19</v>
      </c>
      <c r="N175" s="224" t="s">
        <v>42</v>
      </c>
      <c r="O175" s="87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7" t="s">
        <v>166</v>
      </c>
      <c r="AT175" s="227" t="s">
        <v>138</v>
      </c>
      <c r="AU175" s="227" t="s">
        <v>80</v>
      </c>
      <c r="AY175" s="20" t="s">
        <v>135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8">
        <f>ROUND(I175*H175,2)</f>
        <v>0</v>
      </c>
      <c r="BL175" s="20" t="s">
        <v>153</v>
      </c>
      <c r="BM175" s="227" t="s">
        <v>390</v>
      </c>
    </row>
    <row r="176" s="2" customFormat="1" ht="16.5" customHeight="1">
      <c r="A176" s="41"/>
      <c r="B176" s="42"/>
      <c r="C176" s="215" t="s">
        <v>391</v>
      </c>
      <c r="D176" s="215" t="s">
        <v>138</v>
      </c>
      <c r="E176" s="216" t="s">
        <v>392</v>
      </c>
      <c r="F176" s="217" t="s">
        <v>393</v>
      </c>
      <c r="G176" s="218" t="s">
        <v>152</v>
      </c>
      <c r="H176" s="219">
        <v>150</v>
      </c>
      <c r="I176" s="220"/>
      <c r="J176" s="221">
        <f>ROUND(I176*H176,2)</f>
        <v>0</v>
      </c>
      <c r="K176" s="217" t="s">
        <v>142</v>
      </c>
      <c r="L176" s="222"/>
      <c r="M176" s="223" t="s">
        <v>19</v>
      </c>
      <c r="N176" s="224" t="s">
        <v>42</v>
      </c>
      <c r="O176" s="87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7" t="s">
        <v>166</v>
      </c>
      <c r="AT176" s="227" t="s">
        <v>138</v>
      </c>
      <c r="AU176" s="227" t="s">
        <v>80</v>
      </c>
      <c r="AY176" s="20" t="s">
        <v>135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78</v>
      </c>
      <c r="BK176" s="228">
        <f>ROUND(I176*H176,2)</f>
        <v>0</v>
      </c>
      <c r="BL176" s="20" t="s">
        <v>153</v>
      </c>
      <c r="BM176" s="227" t="s">
        <v>394</v>
      </c>
    </row>
    <row r="177" s="2" customFormat="1" ht="16.5" customHeight="1">
      <c r="A177" s="41"/>
      <c r="B177" s="42"/>
      <c r="C177" s="215" t="s">
        <v>395</v>
      </c>
      <c r="D177" s="215" t="s">
        <v>138</v>
      </c>
      <c r="E177" s="216" t="s">
        <v>396</v>
      </c>
      <c r="F177" s="217" t="s">
        <v>397</v>
      </c>
      <c r="G177" s="218" t="s">
        <v>141</v>
      </c>
      <c r="H177" s="219">
        <v>480</v>
      </c>
      <c r="I177" s="220"/>
      <c r="J177" s="221">
        <f>ROUND(I177*H177,2)</f>
        <v>0</v>
      </c>
      <c r="K177" s="217" t="s">
        <v>142</v>
      </c>
      <c r="L177" s="222"/>
      <c r="M177" s="223" t="s">
        <v>19</v>
      </c>
      <c r="N177" s="224" t="s">
        <v>42</v>
      </c>
      <c r="O177" s="87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27" t="s">
        <v>166</v>
      </c>
      <c r="AT177" s="227" t="s">
        <v>138</v>
      </c>
      <c r="AU177" s="227" t="s">
        <v>80</v>
      </c>
      <c r="AY177" s="20" t="s">
        <v>135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78</v>
      </c>
      <c r="BK177" s="228">
        <f>ROUND(I177*H177,2)</f>
        <v>0</v>
      </c>
      <c r="BL177" s="20" t="s">
        <v>153</v>
      </c>
      <c r="BM177" s="227" t="s">
        <v>398</v>
      </c>
    </row>
    <row r="178" s="2" customFormat="1" ht="16.5" customHeight="1">
      <c r="A178" s="41"/>
      <c r="B178" s="42"/>
      <c r="C178" s="215" t="s">
        <v>399</v>
      </c>
      <c r="D178" s="215" t="s">
        <v>138</v>
      </c>
      <c r="E178" s="216" t="s">
        <v>400</v>
      </c>
      <c r="F178" s="217" t="s">
        <v>401</v>
      </c>
      <c r="G178" s="218" t="s">
        <v>152</v>
      </c>
      <c r="H178" s="219">
        <v>240</v>
      </c>
      <c r="I178" s="220"/>
      <c r="J178" s="221">
        <f>ROUND(I178*H178,2)</f>
        <v>0</v>
      </c>
      <c r="K178" s="217" t="s">
        <v>142</v>
      </c>
      <c r="L178" s="222"/>
      <c r="M178" s="223" t="s">
        <v>19</v>
      </c>
      <c r="N178" s="224" t="s">
        <v>42</v>
      </c>
      <c r="O178" s="87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166</v>
      </c>
      <c r="AT178" s="227" t="s">
        <v>138</v>
      </c>
      <c r="AU178" s="227" t="s">
        <v>80</v>
      </c>
      <c r="AY178" s="20" t="s">
        <v>135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8">
        <f>ROUND(I178*H178,2)</f>
        <v>0</v>
      </c>
      <c r="BL178" s="20" t="s">
        <v>153</v>
      </c>
      <c r="BM178" s="227" t="s">
        <v>402</v>
      </c>
    </row>
    <row r="179" s="2" customFormat="1" ht="21.75" customHeight="1">
      <c r="A179" s="41"/>
      <c r="B179" s="42"/>
      <c r="C179" s="215" t="s">
        <v>403</v>
      </c>
      <c r="D179" s="215" t="s">
        <v>138</v>
      </c>
      <c r="E179" s="216" t="s">
        <v>404</v>
      </c>
      <c r="F179" s="217" t="s">
        <v>405</v>
      </c>
      <c r="G179" s="218" t="s">
        <v>141</v>
      </c>
      <c r="H179" s="219">
        <v>2180</v>
      </c>
      <c r="I179" s="220"/>
      <c r="J179" s="221">
        <f>ROUND(I179*H179,2)</f>
        <v>0</v>
      </c>
      <c r="K179" s="217" t="s">
        <v>142</v>
      </c>
      <c r="L179" s="222"/>
      <c r="M179" s="223" t="s">
        <v>19</v>
      </c>
      <c r="N179" s="224" t="s">
        <v>42</v>
      </c>
      <c r="O179" s="87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7" t="s">
        <v>184</v>
      </c>
      <c r="AT179" s="227" t="s">
        <v>138</v>
      </c>
      <c r="AU179" s="227" t="s">
        <v>80</v>
      </c>
      <c r="AY179" s="20" t="s">
        <v>135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8">
        <f>ROUND(I179*H179,2)</f>
        <v>0</v>
      </c>
      <c r="BL179" s="20" t="s">
        <v>184</v>
      </c>
      <c r="BM179" s="227" t="s">
        <v>406</v>
      </c>
    </row>
    <row r="180" s="2" customFormat="1" ht="16.5" customHeight="1">
      <c r="A180" s="41"/>
      <c r="B180" s="42"/>
      <c r="C180" s="229" t="s">
        <v>358</v>
      </c>
      <c r="D180" s="229" t="s">
        <v>145</v>
      </c>
      <c r="E180" s="230" t="s">
        <v>407</v>
      </c>
      <c r="F180" s="231" t="s">
        <v>408</v>
      </c>
      <c r="G180" s="232" t="s">
        <v>141</v>
      </c>
      <c r="H180" s="233">
        <v>2180</v>
      </c>
      <c r="I180" s="234"/>
      <c r="J180" s="235">
        <f>ROUND(I180*H180,2)</f>
        <v>0</v>
      </c>
      <c r="K180" s="231" t="s">
        <v>142</v>
      </c>
      <c r="L180" s="47"/>
      <c r="M180" s="236" t="s">
        <v>19</v>
      </c>
      <c r="N180" s="237" t="s">
        <v>42</v>
      </c>
      <c r="O180" s="87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143</v>
      </c>
      <c r="AT180" s="227" t="s">
        <v>145</v>
      </c>
      <c r="AU180" s="227" t="s">
        <v>80</v>
      </c>
      <c r="AY180" s="20" t="s">
        <v>135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8">
        <f>ROUND(I180*H180,2)</f>
        <v>0</v>
      </c>
      <c r="BL180" s="20" t="s">
        <v>143</v>
      </c>
      <c r="BM180" s="227" t="s">
        <v>409</v>
      </c>
    </row>
    <row r="181" s="12" customFormat="1" ht="20.88" customHeight="1">
      <c r="A181" s="12"/>
      <c r="B181" s="199"/>
      <c r="C181" s="200"/>
      <c r="D181" s="201" t="s">
        <v>70</v>
      </c>
      <c r="E181" s="213" t="s">
        <v>410</v>
      </c>
      <c r="F181" s="213" t="s">
        <v>411</v>
      </c>
      <c r="G181" s="200"/>
      <c r="H181" s="200"/>
      <c r="I181" s="203"/>
      <c r="J181" s="214">
        <f>BK181</f>
        <v>0</v>
      </c>
      <c r="K181" s="200"/>
      <c r="L181" s="205"/>
      <c r="M181" s="206"/>
      <c r="N181" s="207"/>
      <c r="O181" s="207"/>
      <c r="P181" s="208">
        <v>0</v>
      </c>
      <c r="Q181" s="207"/>
      <c r="R181" s="208">
        <v>0</v>
      </c>
      <c r="S181" s="207"/>
      <c r="T181" s="209"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0" t="s">
        <v>78</v>
      </c>
      <c r="AT181" s="211" t="s">
        <v>70</v>
      </c>
      <c r="AU181" s="211" t="s">
        <v>80</v>
      </c>
      <c r="AY181" s="210" t="s">
        <v>135</v>
      </c>
      <c r="BK181" s="212">
        <v>0</v>
      </c>
    </row>
    <row r="182" s="12" customFormat="1" ht="25.92" customHeight="1">
      <c r="A182" s="12"/>
      <c r="B182" s="199"/>
      <c r="C182" s="200"/>
      <c r="D182" s="201" t="s">
        <v>70</v>
      </c>
      <c r="E182" s="202" t="s">
        <v>412</v>
      </c>
      <c r="F182" s="202" t="s">
        <v>413</v>
      </c>
      <c r="G182" s="200"/>
      <c r="H182" s="200"/>
      <c r="I182" s="203"/>
      <c r="J182" s="204">
        <f>BK182</f>
        <v>0</v>
      </c>
      <c r="K182" s="200"/>
      <c r="L182" s="205"/>
      <c r="M182" s="206"/>
      <c r="N182" s="207"/>
      <c r="O182" s="207"/>
      <c r="P182" s="208">
        <f>SUM(P183:P188)</f>
        <v>0</v>
      </c>
      <c r="Q182" s="207"/>
      <c r="R182" s="208">
        <f>SUM(R183:R188)</f>
        <v>0</v>
      </c>
      <c r="S182" s="207"/>
      <c r="T182" s="209">
        <f>SUM(T183:T188)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78</v>
      </c>
      <c r="AT182" s="211" t="s">
        <v>70</v>
      </c>
      <c r="AU182" s="211" t="s">
        <v>71</v>
      </c>
      <c r="AY182" s="210" t="s">
        <v>135</v>
      </c>
      <c r="BK182" s="212">
        <f>SUM(BK183:BK188)</f>
        <v>0</v>
      </c>
    </row>
    <row r="183" s="2" customFormat="1" ht="24.15" customHeight="1">
      <c r="A183" s="41"/>
      <c r="B183" s="42"/>
      <c r="C183" s="229" t="s">
        <v>414</v>
      </c>
      <c r="D183" s="229" t="s">
        <v>145</v>
      </c>
      <c r="E183" s="230" t="s">
        <v>415</v>
      </c>
      <c r="F183" s="231" t="s">
        <v>416</v>
      </c>
      <c r="G183" s="232" t="s">
        <v>152</v>
      </c>
      <c r="H183" s="233">
        <v>1</v>
      </c>
      <c r="I183" s="234"/>
      <c r="J183" s="235">
        <f>ROUND(I183*H183,2)</f>
        <v>0</v>
      </c>
      <c r="K183" s="231" t="s">
        <v>19</v>
      </c>
      <c r="L183" s="47"/>
      <c r="M183" s="236" t="s">
        <v>19</v>
      </c>
      <c r="N183" s="237" t="s">
        <v>42</v>
      </c>
      <c r="O183" s="87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27" t="s">
        <v>78</v>
      </c>
      <c r="AT183" s="227" t="s">
        <v>145</v>
      </c>
      <c r="AU183" s="227" t="s">
        <v>78</v>
      </c>
      <c r="AY183" s="20" t="s">
        <v>135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78</v>
      </c>
      <c r="BK183" s="228">
        <f>ROUND(I183*H183,2)</f>
        <v>0</v>
      </c>
      <c r="BL183" s="20" t="s">
        <v>78</v>
      </c>
      <c r="BM183" s="227" t="s">
        <v>417</v>
      </c>
    </row>
    <row r="184" s="2" customFormat="1" ht="24.15" customHeight="1">
      <c r="A184" s="41"/>
      <c r="B184" s="42"/>
      <c r="C184" s="229" t="s">
        <v>418</v>
      </c>
      <c r="D184" s="229" t="s">
        <v>145</v>
      </c>
      <c r="E184" s="230" t="s">
        <v>419</v>
      </c>
      <c r="F184" s="231" t="s">
        <v>416</v>
      </c>
      <c r="G184" s="232" t="s">
        <v>152</v>
      </c>
      <c r="H184" s="233">
        <v>2</v>
      </c>
      <c r="I184" s="234"/>
      <c r="J184" s="235">
        <f>ROUND(I184*H184,2)</f>
        <v>0</v>
      </c>
      <c r="K184" s="231" t="s">
        <v>19</v>
      </c>
      <c r="L184" s="47"/>
      <c r="M184" s="236" t="s">
        <v>19</v>
      </c>
      <c r="N184" s="237" t="s">
        <v>42</v>
      </c>
      <c r="O184" s="87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7" t="s">
        <v>78</v>
      </c>
      <c r="AT184" s="227" t="s">
        <v>145</v>
      </c>
      <c r="AU184" s="227" t="s">
        <v>78</v>
      </c>
      <c r="AY184" s="20" t="s">
        <v>135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78</v>
      </c>
      <c r="BK184" s="228">
        <f>ROUND(I184*H184,2)</f>
        <v>0</v>
      </c>
      <c r="BL184" s="20" t="s">
        <v>78</v>
      </c>
      <c r="BM184" s="227" t="s">
        <v>420</v>
      </c>
    </row>
    <row r="185" s="2" customFormat="1" ht="16.5" customHeight="1">
      <c r="A185" s="41"/>
      <c r="B185" s="42"/>
      <c r="C185" s="215" t="s">
        <v>421</v>
      </c>
      <c r="D185" s="215" t="s">
        <v>138</v>
      </c>
      <c r="E185" s="216" t="s">
        <v>422</v>
      </c>
      <c r="F185" s="217" t="s">
        <v>423</v>
      </c>
      <c r="G185" s="218" t="s">
        <v>152</v>
      </c>
      <c r="H185" s="219">
        <v>4</v>
      </c>
      <c r="I185" s="220"/>
      <c r="J185" s="221">
        <f>ROUND(I185*H185,2)</f>
        <v>0</v>
      </c>
      <c r="K185" s="217" t="s">
        <v>142</v>
      </c>
      <c r="L185" s="222"/>
      <c r="M185" s="223" t="s">
        <v>19</v>
      </c>
      <c r="N185" s="224" t="s">
        <v>42</v>
      </c>
      <c r="O185" s="87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7" t="s">
        <v>80</v>
      </c>
      <c r="AT185" s="227" t="s">
        <v>138</v>
      </c>
      <c r="AU185" s="227" t="s">
        <v>78</v>
      </c>
      <c r="AY185" s="20" t="s">
        <v>135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78</v>
      </c>
      <c r="BK185" s="228">
        <f>ROUND(I185*H185,2)</f>
        <v>0</v>
      </c>
      <c r="BL185" s="20" t="s">
        <v>78</v>
      </c>
      <c r="BM185" s="227" t="s">
        <v>424</v>
      </c>
    </row>
    <row r="186" s="2" customFormat="1" ht="16.5" customHeight="1">
      <c r="A186" s="41"/>
      <c r="B186" s="42"/>
      <c r="C186" s="215" t="s">
        <v>425</v>
      </c>
      <c r="D186" s="215" t="s">
        <v>138</v>
      </c>
      <c r="E186" s="216" t="s">
        <v>426</v>
      </c>
      <c r="F186" s="217" t="s">
        <v>427</v>
      </c>
      <c r="G186" s="218" t="s">
        <v>152</v>
      </c>
      <c r="H186" s="219">
        <v>2</v>
      </c>
      <c r="I186" s="220"/>
      <c r="J186" s="221">
        <f>ROUND(I186*H186,2)</f>
        <v>0</v>
      </c>
      <c r="K186" s="217" t="s">
        <v>19</v>
      </c>
      <c r="L186" s="222"/>
      <c r="M186" s="223" t="s">
        <v>19</v>
      </c>
      <c r="N186" s="224" t="s">
        <v>42</v>
      </c>
      <c r="O186" s="87"/>
      <c r="P186" s="225">
        <f>O186*H186</f>
        <v>0</v>
      </c>
      <c r="Q186" s="225">
        <v>0</v>
      </c>
      <c r="R186" s="225">
        <f>Q186*H186</f>
        <v>0</v>
      </c>
      <c r="S186" s="225">
        <v>0</v>
      </c>
      <c r="T186" s="226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27" t="s">
        <v>166</v>
      </c>
      <c r="AT186" s="227" t="s">
        <v>138</v>
      </c>
      <c r="AU186" s="227" t="s">
        <v>78</v>
      </c>
      <c r="AY186" s="20" t="s">
        <v>135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78</v>
      </c>
      <c r="BK186" s="228">
        <f>ROUND(I186*H186,2)</f>
        <v>0</v>
      </c>
      <c r="BL186" s="20" t="s">
        <v>153</v>
      </c>
      <c r="BM186" s="227" t="s">
        <v>428</v>
      </c>
    </row>
    <row r="187" s="2" customFormat="1" ht="16.5" customHeight="1">
      <c r="A187" s="41"/>
      <c r="B187" s="42"/>
      <c r="C187" s="215" t="s">
        <v>429</v>
      </c>
      <c r="D187" s="215" t="s">
        <v>138</v>
      </c>
      <c r="E187" s="216" t="s">
        <v>430</v>
      </c>
      <c r="F187" s="217" t="s">
        <v>431</v>
      </c>
      <c r="G187" s="218" t="s">
        <v>152</v>
      </c>
      <c r="H187" s="219">
        <v>2</v>
      </c>
      <c r="I187" s="220"/>
      <c r="J187" s="221">
        <f>ROUND(I187*H187,2)</f>
        <v>0</v>
      </c>
      <c r="K187" s="217" t="s">
        <v>19</v>
      </c>
      <c r="L187" s="222"/>
      <c r="M187" s="223" t="s">
        <v>19</v>
      </c>
      <c r="N187" s="224" t="s">
        <v>42</v>
      </c>
      <c r="O187" s="87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7" t="s">
        <v>166</v>
      </c>
      <c r="AT187" s="227" t="s">
        <v>138</v>
      </c>
      <c r="AU187" s="227" t="s">
        <v>78</v>
      </c>
      <c r="AY187" s="20" t="s">
        <v>135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78</v>
      </c>
      <c r="BK187" s="228">
        <f>ROUND(I187*H187,2)</f>
        <v>0</v>
      </c>
      <c r="BL187" s="20" t="s">
        <v>153</v>
      </c>
      <c r="BM187" s="227" t="s">
        <v>432</v>
      </c>
    </row>
    <row r="188" s="2" customFormat="1" ht="16.5" customHeight="1">
      <c r="A188" s="41"/>
      <c r="B188" s="42"/>
      <c r="C188" s="229" t="s">
        <v>433</v>
      </c>
      <c r="D188" s="229" t="s">
        <v>145</v>
      </c>
      <c r="E188" s="230" t="s">
        <v>434</v>
      </c>
      <c r="F188" s="231" t="s">
        <v>435</v>
      </c>
      <c r="G188" s="232" t="s">
        <v>436</v>
      </c>
      <c r="H188" s="233">
        <v>1</v>
      </c>
      <c r="I188" s="234"/>
      <c r="J188" s="235">
        <f>ROUND(I188*H188,2)</f>
        <v>0</v>
      </c>
      <c r="K188" s="231" t="s">
        <v>19</v>
      </c>
      <c r="L188" s="47"/>
      <c r="M188" s="236" t="s">
        <v>19</v>
      </c>
      <c r="N188" s="237" t="s">
        <v>42</v>
      </c>
      <c r="O188" s="87"/>
      <c r="P188" s="225">
        <f>O188*H188</f>
        <v>0</v>
      </c>
      <c r="Q188" s="225">
        <v>0</v>
      </c>
      <c r="R188" s="225">
        <f>Q188*H188</f>
        <v>0</v>
      </c>
      <c r="S188" s="225">
        <v>0</v>
      </c>
      <c r="T188" s="226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27" t="s">
        <v>205</v>
      </c>
      <c r="AT188" s="227" t="s">
        <v>145</v>
      </c>
      <c r="AU188" s="227" t="s">
        <v>78</v>
      </c>
      <c r="AY188" s="20" t="s">
        <v>135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78</v>
      </c>
      <c r="BK188" s="228">
        <f>ROUND(I188*H188,2)</f>
        <v>0</v>
      </c>
      <c r="BL188" s="20" t="s">
        <v>205</v>
      </c>
      <c r="BM188" s="227" t="s">
        <v>437</v>
      </c>
    </row>
    <row r="189" s="12" customFormat="1" ht="25.92" customHeight="1">
      <c r="A189" s="12"/>
      <c r="B189" s="199"/>
      <c r="C189" s="200"/>
      <c r="D189" s="201" t="s">
        <v>70</v>
      </c>
      <c r="E189" s="202" t="s">
        <v>438</v>
      </c>
      <c r="F189" s="202" t="s">
        <v>439</v>
      </c>
      <c r="G189" s="200"/>
      <c r="H189" s="200"/>
      <c r="I189" s="203"/>
      <c r="J189" s="204">
        <f>BK189</f>
        <v>0</v>
      </c>
      <c r="K189" s="200"/>
      <c r="L189" s="205"/>
      <c r="M189" s="206"/>
      <c r="N189" s="207"/>
      <c r="O189" s="207"/>
      <c r="P189" s="208">
        <f>P190+P281</f>
        <v>0</v>
      </c>
      <c r="Q189" s="207"/>
      <c r="R189" s="208">
        <f>R190+R281</f>
        <v>0</v>
      </c>
      <c r="S189" s="207"/>
      <c r="T189" s="209">
        <f>T190+T281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0" t="s">
        <v>78</v>
      </c>
      <c r="AT189" s="211" t="s">
        <v>70</v>
      </c>
      <c r="AU189" s="211" t="s">
        <v>71</v>
      </c>
      <c r="AY189" s="210" t="s">
        <v>135</v>
      </c>
      <c r="BK189" s="212">
        <f>BK190+BK281</f>
        <v>0</v>
      </c>
    </row>
    <row r="190" s="12" customFormat="1" ht="22.8" customHeight="1">
      <c r="A190" s="12"/>
      <c r="B190" s="199"/>
      <c r="C190" s="200"/>
      <c r="D190" s="201" t="s">
        <v>70</v>
      </c>
      <c r="E190" s="213" t="s">
        <v>440</v>
      </c>
      <c r="F190" s="213" t="s">
        <v>411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P191+SUM(P192:P206)</f>
        <v>0</v>
      </c>
      <c r="Q190" s="207"/>
      <c r="R190" s="208">
        <f>R191+SUM(R192:R206)</f>
        <v>0</v>
      </c>
      <c r="S190" s="207"/>
      <c r="T190" s="209">
        <f>T191+SUM(T192:T206)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78</v>
      </c>
      <c r="AT190" s="211" t="s">
        <v>70</v>
      </c>
      <c r="AU190" s="211" t="s">
        <v>78</v>
      </c>
      <c r="AY190" s="210" t="s">
        <v>135</v>
      </c>
      <c r="BK190" s="212">
        <f>BK191+SUM(BK192:BK206)</f>
        <v>0</v>
      </c>
    </row>
    <row r="191" s="2" customFormat="1" ht="55.5" customHeight="1">
      <c r="A191" s="41"/>
      <c r="B191" s="42"/>
      <c r="C191" s="229" t="s">
        <v>441</v>
      </c>
      <c r="D191" s="229" t="s">
        <v>145</v>
      </c>
      <c r="E191" s="230" t="s">
        <v>442</v>
      </c>
      <c r="F191" s="231" t="s">
        <v>443</v>
      </c>
      <c r="G191" s="232" t="s">
        <v>152</v>
      </c>
      <c r="H191" s="233">
        <v>8</v>
      </c>
      <c r="I191" s="234"/>
      <c r="J191" s="235">
        <f>ROUND(I191*H191,2)</f>
        <v>0</v>
      </c>
      <c r="K191" s="231" t="s">
        <v>142</v>
      </c>
      <c r="L191" s="47"/>
      <c r="M191" s="236" t="s">
        <v>19</v>
      </c>
      <c r="N191" s="237" t="s">
        <v>42</v>
      </c>
      <c r="O191" s="87"/>
      <c r="P191" s="225">
        <f>O191*H191</f>
        <v>0</v>
      </c>
      <c r="Q191" s="225">
        <v>0</v>
      </c>
      <c r="R191" s="225">
        <f>Q191*H191</f>
        <v>0</v>
      </c>
      <c r="S191" s="225">
        <v>0</v>
      </c>
      <c r="T191" s="226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7" t="s">
        <v>358</v>
      </c>
      <c r="AT191" s="227" t="s">
        <v>145</v>
      </c>
      <c r="AU191" s="227" t="s">
        <v>80</v>
      </c>
      <c r="AY191" s="20" t="s">
        <v>135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78</v>
      </c>
      <c r="BK191" s="228">
        <f>ROUND(I191*H191,2)</f>
        <v>0</v>
      </c>
      <c r="BL191" s="20" t="s">
        <v>358</v>
      </c>
      <c r="BM191" s="227" t="s">
        <v>444</v>
      </c>
    </row>
    <row r="192" s="2" customFormat="1" ht="55.5" customHeight="1">
      <c r="A192" s="41"/>
      <c r="B192" s="42"/>
      <c r="C192" s="229" t="s">
        <v>445</v>
      </c>
      <c r="D192" s="229" t="s">
        <v>145</v>
      </c>
      <c r="E192" s="230" t="s">
        <v>446</v>
      </c>
      <c r="F192" s="231" t="s">
        <v>447</v>
      </c>
      <c r="G192" s="232" t="s">
        <v>152</v>
      </c>
      <c r="H192" s="233">
        <v>1</v>
      </c>
      <c r="I192" s="234"/>
      <c r="J192" s="235">
        <f>ROUND(I192*H192,2)</f>
        <v>0</v>
      </c>
      <c r="K192" s="231" t="s">
        <v>142</v>
      </c>
      <c r="L192" s="47"/>
      <c r="M192" s="236" t="s">
        <v>19</v>
      </c>
      <c r="N192" s="237" t="s">
        <v>42</v>
      </c>
      <c r="O192" s="87"/>
      <c r="P192" s="225">
        <f>O192*H192</f>
        <v>0</v>
      </c>
      <c r="Q192" s="225">
        <v>0</v>
      </c>
      <c r="R192" s="225">
        <f>Q192*H192</f>
        <v>0</v>
      </c>
      <c r="S192" s="225">
        <v>0</v>
      </c>
      <c r="T192" s="226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27" t="s">
        <v>358</v>
      </c>
      <c r="AT192" s="227" t="s">
        <v>145</v>
      </c>
      <c r="AU192" s="227" t="s">
        <v>80</v>
      </c>
      <c r="AY192" s="20" t="s">
        <v>135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78</v>
      </c>
      <c r="BK192" s="228">
        <f>ROUND(I192*H192,2)</f>
        <v>0</v>
      </c>
      <c r="BL192" s="20" t="s">
        <v>358</v>
      </c>
      <c r="BM192" s="227" t="s">
        <v>448</v>
      </c>
    </row>
    <row r="193" s="2" customFormat="1" ht="55.5" customHeight="1">
      <c r="A193" s="41"/>
      <c r="B193" s="42"/>
      <c r="C193" s="229" t="s">
        <v>449</v>
      </c>
      <c r="D193" s="229" t="s">
        <v>145</v>
      </c>
      <c r="E193" s="230" t="s">
        <v>450</v>
      </c>
      <c r="F193" s="231" t="s">
        <v>451</v>
      </c>
      <c r="G193" s="232" t="s">
        <v>152</v>
      </c>
      <c r="H193" s="233">
        <v>3</v>
      </c>
      <c r="I193" s="234"/>
      <c r="J193" s="235">
        <f>ROUND(I193*H193,2)</f>
        <v>0</v>
      </c>
      <c r="K193" s="231" t="s">
        <v>142</v>
      </c>
      <c r="L193" s="47"/>
      <c r="M193" s="236" t="s">
        <v>19</v>
      </c>
      <c r="N193" s="237" t="s">
        <v>42</v>
      </c>
      <c r="O193" s="87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7" t="s">
        <v>358</v>
      </c>
      <c r="AT193" s="227" t="s">
        <v>145</v>
      </c>
      <c r="AU193" s="227" t="s">
        <v>80</v>
      </c>
      <c r="AY193" s="20" t="s">
        <v>135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78</v>
      </c>
      <c r="BK193" s="228">
        <f>ROUND(I193*H193,2)</f>
        <v>0</v>
      </c>
      <c r="BL193" s="20" t="s">
        <v>358</v>
      </c>
      <c r="BM193" s="227" t="s">
        <v>452</v>
      </c>
    </row>
    <row r="194" s="2" customFormat="1" ht="49.05" customHeight="1">
      <c r="A194" s="41"/>
      <c r="B194" s="42"/>
      <c r="C194" s="229" t="s">
        <v>453</v>
      </c>
      <c r="D194" s="229" t="s">
        <v>145</v>
      </c>
      <c r="E194" s="230" t="s">
        <v>454</v>
      </c>
      <c r="F194" s="231" t="s">
        <v>455</v>
      </c>
      <c r="G194" s="232" t="s">
        <v>152</v>
      </c>
      <c r="H194" s="233">
        <v>8</v>
      </c>
      <c r="I194" s="234"/>
      <c r="J194" s="235">
        <f>ROUND(I194*H194,2)</f>
        <v>0</v>
      </c>
      <c r="K194" s="231" t="s">
        <v>142</v>
      </c>
      <c r="L194" s="47"/>
      <c r="M194" s="236" t="s">
        <v>19</v>
      </c>
      <c r="N194" s="237" t="s">
        <v>42</v>
      </c>
      <c r="O194" s="87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27" t="s">
        <v>78</v>
      </c>
      <c r="AT194" s="227" t="s">
        <v>145</v>
      </c>
      <c r="AU194" s="227" t="s">
        <v>80</v>
      </c>
      <c r="AY194" s="20" t="s">
        <v>135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78</v>
      </c>
      <c r="BK194" s="228">
        <f>ROUND(I194*H194,2)</f>
        <v>0</v>
      </c>
      <c r="BL194" s="20" t="s">
        <v>78</v>
      </c>
      <c r="BM194" s="227" t="s">
        <v>456</v>
      </c>
    </row>
    <row r="195" s="2" customFormat="1" ht="16.5" customHeight="1">
      <c r="A195" s="41"/>
      <c r="B195" s="42"/>
      <c r="C195" s="229" t="s">
        <v>457</v>
      </c>
      <c r="D195" s="229" t="s">
        <v>145</v>
      </c>
      <c r="E195" s="230" t="s">
        <v>458</v>
      </c>
      <c r="F195" s="231" t="s">
        <v>459</v>
      </c>
      <c r="G195" s="232" t="s">
        <v>152</v>
      </c>
      <c r="H195" s="233">
        <v>40</v>
      </c>
      <c r="I195" s="234"/>
      <c r="J195" s="235">
        <f>ROUND(I195*H195,2)</f>
        <v>0</v>
      </c>
      <c r="K195" s="231" t="s">
        <v>142</v>
      </c>
      <c r="L195" s="47"/>
      <c r="M195" s="236" t="s">
        <v>19</v>
      </c>
      <c r="N195" s="237" t="s">
        <v>42</v>
      </c>
      <c r="O195" s="87"/>
      <c r="P195" s="225">
        <f>O195*H195</f>
        <v>0</v>
      </c>
      <c r="Q195" s="225">
        <v>0</v>
      </c>
      <c r="R195" s="225">
        <f>Q195*H195</f>
        <v>0</v>
      </c>
      <c r="S195" s="225">
        <v>0</v>
      </c>
      <c r="T195" s="226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7" t="s">
        <v>153</v>
      </c>
      <c r="AT195" s="227" t="s">
        <v>145</v>
      </c>
      <c r="AU195" s="227" t="s">
        <v>80</v>
      </c>
      <c r="AY195" s="20" t="s">
        <v>135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78</v>
      </c>
      <c r="BK195" s="228">
        <f>ROUND(I195*H195,2)</f>
        <v>0</v>
      </c>
      <c r="BL195" s="20" t="s">
        <v>153</v>
      </c>
      <c r="BM195" s="227" t="s">
        <v>460</v>
      </c>
    </row>
    <row r="196" s="2" customFormat="1" ht="16.5" customHeight="1">
      <c r="A196" s="41"/>
      <c r="B196" s="42"/>
      <c r="C196" s="215" t="s">
        <v>461</v>
      </c>
      <c r="D196" s="215" t="s">
        <v>138</v>
      </c>
      <c r="E196" s="216" t="s">
        <v>462</v>
      </c>
      <c r="F196" s="217" t="s">
        <v>463</v>
      </c>
      <c r="G196" s="218" t="s">
        <v>152</v>
      </c>
      <c r="H196" s="219">
        <v>40</v>
      </c>
      <c r="I196" s="220"/>
      <c r="J196" s="221">
        <f>ROUND(I196*H196,2)</f>
        <v>0</v>
      </c>
      <c r="K196" s="217" t="s">
        <v>142</v>
      </c>
      <c r="L196" s="222"/>
      <c r="M196" s="223" t="s">
        <v>19</v>
      </c>
      <c r="N196" s="224" t="s">
        <v>42</v>
      </c>
      <c r="O196" s="87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27" t="s">
        <v>80</v>
      </c>
      <c r="AT196" s="227" t="s">
        <v>138</v>
      </c>
      <c r="AU196" s="227" t="s">
        <v>80</v>
      </c>
      <c r="AY196" s="20" t="s">
        <v>135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78</v>
      </c>
      <c r="BK196" s="228">
        <f>ROUND(I196*H196,2)</f>
        <v>0</v>
      </c>
      <c r="BL196" s="20" t="s">
        <v>78</v>
      </c>
      <c r="BM196" s="227" t="s">
        <v>464</v>
      </c>
    </row>
    <row r="197" s="2" customFormat="1" ht="16.5" customHeight="1">
      <c r="A197" s="41"/>
      <c r="B197" s="42"/>
      <c r="C197" s="215" t="s">
        <v>465</v>
      </c>
      <c r="D197" s="215" t="s">
        <v>138</v>
      </c>
      <c r="E197" s="216" t="s">
        <v>466</v>
      </c>
      <c r="F197" s="217" t="s">
        <v>467</v>
      </c>
      <c r="G197" s="218" t="s">
        <v>152</v>
      </c>
      <c r="H197" s="219">
        <v>8</v>
      </c>
      <c r="I197" s="220"/>
      <c r="J197" s="221">
        <f>ROUND(I197*H197,2)</f>
        <v>0</v>
      </c>
      <c r="K197" s="217" t="s">
        <v>142</v>
      </c>
      <c r="L197" s="222"/>
      <c r="M197" s="223" t="s">
        <v>19</v>
      </c>
      <c r="N197" s="224" t="s">
        <v>42</v>
      </c>
      <c r="O197" s="87"/>
      <c r="P197" s="225">
        <f>O197*H197</f>
        <v>0</v>
      </c>
      <c r="Q197" s="225">
        <v>0</v>
      </c>
      <c r="R197" s="225">
        <f>Q197*H197</f>
        <v>0</v>
      </c>
      <c r="S197" s="225">
        <v>0</v>
      </c>
      <c r="T197" s="226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27" t="s">
        <v>80</v>
      </c>
      <c r="AT197" s="227" t="s">
        <v>138</v>
      </c>
      <c r="AU197" s="227" t="s">
        <v>80</v>
      </c>
      <c r="AY197" s="20" t="s">
        <v>135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78</v>
      </c>
      <c r="BK197" s="228">
        <f>ROUND(I197*H197,2)</f>
        <v>0</v>
      </c>
      <c r="BL197" s="20" t="s">
        <v>78</v>
      </c>
      <c r="BM197" s="227" t="s">
        <v>468</v>
      </c>
    </row>
    <row r="198" s="2" customFormat="1" ht="16.5" customHeight="1">
      <c r="A198" s="41"/>
      <c r="B198" s="42"/>
      <c r="C198" s="215" t="s">
        <v>469</v>
      </c>
      <c r="D198" s="215" t="s">
        <v>138</v>
      </c>
      <c r="E198" s="216" t="s">
        <v>470</v>
      </c>
      <c r="F198" s="217" t="s">
        <v>471</v>
      </c>
      <c r="G198" s="218" t="s">
        <v>152</v>
      </c>
      <c r="H198" s="219">
        <v>8</v>
      </c>
      <c r="I198" s="220"/>
      <c r="J198" s="221">
        <f>ROUND(I198*H198,2)</f>
        <v>0</v>
      </c>
      <c r="K198" s="217" t="s">
        <v>142</v>
      </c>
      <c r="L198" s="222"/>
      <c r="M198" s="223" t="s">
        <v>19</v>
      </c>
      <c r="N198" s="224" t="s">
        <v>42</v>
      </c>
      <c r="O198" s="87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7" t="s">
        <v>184</v>
      </c>
      <c r="AT198" s="227" t="s">
        <v>138</v>
      </c>
      <c r="AU198" s="227" t="s">
        <v>80</v>
      </c>
      <c r="AY198" s="20" t="s">
        <v>135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78</v>
      </c>
      <c r="BK198" s="228">
        <f>ROUND(I198*H198,2)</f>
        <v>0</v>
      </c>
      <c r="BL198" s="20" t="s">
        <v>184</v>
      </c>
      <c r="BM198" s="227" t="s">
        <v>472</v>
      </c>
    </row>
    <row r="199" s="2" customFormat="1" ht="16.5" customHeight="1">
      <c r="A199" s="41"/>
      <c r="B199" s="42"/>
      <c r="C199" s="215" t="s">
        <v>473</v>
      </c>
      <c r="D199" s="215" t="s">
        <v>138</v>
      </c>
      <c r="E199" s="216" t="s">
        <v>474</v>
      </c>
      <c r="F199" s="217" t="s">
        <v>475</v>
      </c>
      <c r="G199" s="218" t="s">
        <v>152</v>
      </c>
      <c r="H199" s="219">
        <v>4</v>
      </c>
      <c r="I199" s="220"/>
      <c r="J199" s="221">
        <f>ROUND(I199*H199,2)</f>
        <v>0</v>
      </c>
      <c r="K199" s="217" t="s">
        <v>142</v>
      </c>
      <c r="L199" s="222"/>
      <c r="M199" s="223" t="s">
        <v>19</v>
      </c>
      <c r="N199" s="224" t="s">
        <v>42</v>
      </c>
      <c r="O199" s="87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7" t="s">
        <v>184</v>
      </c>
      <c r="AT199" s="227" t="s">
        <v>138</v>
      </c>
      <c r="AU199" s="227" t="s">
        <v>80</v>
      </c>
      <c r="AY199" s="20" t="s">
        <v>135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78</v>
      </c>
      <c r="BK199" s="228">
        <f>ROUND(I199*H199,2)</f>
        <v>0</v>
      </c>
      <c r="BL199" s="20" t="s">
        <v>184</v>
      </c>
      <c r="BM199" s="227" t="s">
        <v>476</v>
      </c>
    </row>
    <row r="200" s="2" customFormat="1" ht="16.5" customHeight="1">
      <c r="A200" s="41"/>
      <c r="B200" s="42"/>
      <c r="C200" s="215" t="s">
        <v>477</v>
      </c>
      <c r="D200" s="215" t="s">
        <v>138</v>
      </c>
      <c r="E200" s="216" t="s">
        <v>478</v>
      </c>
      <c r="F200" s="217" t="s">
        <v>479</v>
      </c>
      <c r="G200" s="218" t="s">
        <v>152</v>
      </c>
      <c r="H200" s="219">
        <v>8</v>
      </c>
      <c r="I200" s="220"/>
      <c r="J200" s="221">
        <f>ROUND(I200*H200,2)</f>
        <v>0</v>
      </c>
      <c r="K200" s="217" t="s">
        <v>142</v>
      </c>
      <c r="L200" s="222"/>
      <c r="M200" s="223" t="s">
        <v>19</v>
      </c>
      <c r="N200" s="224" t="s">
        <v>42</v>
      </c>
      <c r="O200" s="87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27" t="s">
        <v>184</v>
      </c>
      <c r="AT200" s="227" t="s">
        <v>138</v>
      </c>
      <c r="AU200" s="227" t="s">
        <v>80</v>
      </c>
      <c r="AY200" s="20" t="s">
        <v>135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78</v>
      </c>
      <c r="BK200" s="228">
        <f>ROUND(I200*H200,2)</f>
        <v>0</v>
      </c>
      <c r="BL200" s="20" t="s">
        <v>184</v>
      </c>
      <c r="BM200" s="227" t="s">
        <v>480</v>
      </c>
    </row>
    <row r="201" s="2" customFormat="1" ht="21.75" customHeight="1">
      <c r="A201" s="41"/>
      <c r="B201" s="42"/>
      <c r="C201" s="215" t="s">
        <v>481</v>
      </c>
      <c r="D201" s="215" t="s">
        <v>138</v>
      </c>
      <c r="E201" s="216" t="s">
        <v>482</v>
      </c>
      <c r="F201" s="217" t="s">
        <v>483</v>
      </c>
      <c r="G201" s="218" t="s">
        <v>152</v>
      </c>
      <c r="H201" s="219">
        <v>1</v>
      </c>
      <c r="I201" s="220"/>
      <c r="J201" s="221">
        <f>ROUND(I201*H201,2)</f>
        <v>0</v>
      </c>
      <c r="K201" s="217" t="s">
        <v>142</v>
      </c>
      <c r="L201" s="222"/>
      <c r="M201" s="223" t="s">
        <v>19</v>
      </c>
      <c r="N201" s="224" t="s">
        <v>42</v>
      </c>
      <c r="O201" s="87"/>
      <c r="P201" s="225">
        <f>O201*H201</f>
        <v>0</v>
      </c>
      <c r="Q201" s="225">
        <v>0</v>
      </c>
      <c r="R201" s="225">
        <f>Q201*H201</f>
        <v>0</v>
      </c>
      <c r="S201" s="225">
        <v>0</v>
      </c>
      <c r="T201" s="226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7" t="s">
        <v>80</v>
      </c>
      <c r="AT201" s="227" t="s">
        <v>138</v>
      </c>
      <c r="AU201" s="227" t="s">
        <v>80</v>
      </c>
      <c r="AY201" s="20" t="s">
        <v>135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78</v>
      </c>
      <c r="BK201" s="228">
        <f>ROUND(I201*H201,2)</f>
        <v>0</v>
      </c>
      <c r="BL201" s="20" t="s">
        <v>78</v>
      </c>
      <c r="BM201" s="227" t="s">
        <v>484</v>
      </c>
    </row>
    <row r="202" s="2" customFormat="1" ht="21.75" customHeight="1">
      <c r="A202" s="41"/>
      <c r="B202" s="42"/>
      <c r="C202" s="215" t="s">
        <v>485</v>
      </c>
      <c r="D202" s="215" t="s">
        <v>138</v>
      </c>
      <c r="E202" s="216" t="s">
        <v>486</v>
      </c>
      <c r="F202" s="217" t="s">
        <v>487</v>
      </c>
      <c r="G202" s="218" t="s">
        <v>152</v>
      </c>
      <c r="H202" s="219">
        <v>4</v>
      </c>
      <c r="I202" s="220"/>
      <c r="J202" s="221">
        <f>ROUND(I202*H202,2)</f>
        <v>0</v>
      </c>
      <c r="K202" s="217" t="s">
        <v>142</v>
      </c>
      <c r="L202" s="222"/>
      <c r="M202" s="223" t="s">
        <v>19</v>
      </c>
      <c r="N202" s="224" t="s">
        <v>42</v>
      </c>
      <c r="O202" s="87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7" t="s">
        <v>80</v>
      </c>
      <c r="AT202" s="227" t="s">
        <v>138</v>
      </c>
      <c r="AU202" s="227" t="s">
        <v>80</v>
      </c>
      <c r="AY202" s="20" t="s">
        <v>135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78</v>
      </c>
      <c r="BK202" s="228">
        <f>ROUND(I202*H202,2)</f>
        <v>0</v>
      </c>
      <c r="BL202" s="20" t="s">
        <v>78</v>
      </c>
      <c r="BM202" s="227" t="s">
        <v>488</v>
      </c>
    </row>
    <row r="203" s="2" customFormat="1" ht="24.15" customHeight="1">
      <c r="A203" s="41"/>
      <c r="B203" s="42"/>
      <c r="C203" s="215" t="s">
        <v>489</v>
      </c>
      <c r="D203" s="215" t="s">
        <v>138</v>
      </c>
      <c r="E203" s="216" t="s">
        <v>490</v>
      </c>
      <c r="F203" s="217" t="s">
        <v>491</v>
      </c>
      <c r="G203" s="218" t="s">
        <v>152</v>
      </c>
      <c r="H203" s="219">
        <v>24</v>
      </c>
      <c r="I203" s="220"/>
      <c r="J203" s="221">
        <f>ROUND(I203*H203,2)</f>
        <v>0</v>
      </c>
      <c r="K203" s="217" t="s">
        <v>142</v>
      </c>
      <c r="L203" s="222"/>
      <c r="M203" s="223" t="s">
        <v>19</v>
      </c>
      <c r="N203" s="224" t="s">
        <v>42</v>
      </c>
      <c r="O203" s="87"/>
      <c r="P203" s="225">
        <f>O203*H203</f>
        <v>0</v>
      </c>
      <c r="Q203" s="225">
        <v>0</v>
      </c>
      <c r="R203" s="225">
        <f>Q203*H203</f>
        <v>0</v>
      </c>
      <c r="S203" s="225">
        <v>0</v>
      </c>
      <c r="T203" s="226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27" t="s">
        <v>80</v>
      </c>
      <c r="AT203" s="227" t="s">
        <v>138</v>
      </c>
      <c r="AU203" s="227" t="s">
        <v>80</v>
      </c>
      <c r="AY203" s="20" t="s">
        <v>135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78</v>
      </c>
      <c r="BK203" s="228">
        <f>ROUND(I203*H203,2)</f>
        <v>0</v>
      </c>
      <c r="BL203" s="20" t="s">
        <v>78</v>
      </c>
      <c r="BM203" s="227" t="s">
        <v>492</v>
      </c>
    </row>
    <row r="204" s="2" customFormat="1" ht="24.15" customHeight="1">
      <c r="A204" s="41"/>
      <c r="B204" s="42"/>
      <c r="C204" s="215" t="s">
        <v>493</v>
      </c>
      <c r="D204" s="215" t="s">
        <v>138</v>
      </c>
      <c r="E204" s="216" t="s">
        <v>494</v>
      </c>
      <c r="F204" s="217" t="s">
        <v>495</v>
      </c>
      <c r="G204" s="218" t="s">
        <v>152</v>
      </c>
      <c r="H204" s="219">
        <v>1</v>
      </c>
      <c r="I204" s="220"/>
      <c r="J204" s="221">
        <f>ROUND(I204*H204,2)</f>
        <v>0</v>
      </c>
      <c r="K204" s="217" t="s">
        <v>142</v>
      </c>
      <c r="L204" s="222"/>
      <c r="M204" s="223" t="s">
        <v>19</v>
      </c>
      <c r="N204" s="224" t="s">
        <v>42</v>
      </c>
      <c r="O204" s="87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27" t="s">
        <v>80</v>
      </c>
      <c r="AT204" s="227" t="s">
        <v>138</v>
      </c>
      <c r="AU204" s="227" t="s">
        <v>80</v>
      </c>
      <c r="AY204" s="20" t="s">
        <v>135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78</v>
      </c>
      <c r="BK204" s="228">
        <f>ROUND(I204*H204,2)</f>
        <v>0</v>
      </c>
      <c r="BL204" s="20" t="s">
        <v>78</v>
      </c>
      <c r="BM204" s="227" t="s">
        <v>496</v>
      </c>
    </row>
    <row r="205" s="2" customFormat="1" ht="16.5" customHeight="1">
      <c r="A205" s="41"/>
      <c r="B205" s="42"/>
      <c r="C205" s="229" t="s">
        <v>497</v>
      </c>
      <c r="D205" s="229" t="s">
        <v>145</v>
      </c>
      <c r="E205" s="230" t="s">
        <v>498</v>
      </c>
      <c r="F205" s="231" t="s">
        <v>499</v>
      </c>
      <c r="G205" s="232" t="s">
        <v>152</v>
      </c>
      <c r="H205" s="233">
        <v>2</v>
      </c>
      <c r="I205" s="234"/>
      <c r="J205" s="235">
        <f>ROUND(I205*H205,2)</f>
        <v>0</v>
      </c>
      <c r="K205" s="231" t="s">
        <v>142</v>
      </c>
      <c r="L205" s="47"/>
      <c r="M205" s="236" t="s">
        <v>19</v>
      </c>
      <c r="N205" s="237" t="s">
        <v>42</v>
      </c>
      <c r="O205" s="87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7" t="s">
        <v>78</v>
      </c>
      <c r="AT205" s="227" t="s">
        <v>145</v>
      </c>
      <c r="AU205" s="227" t="s">
        <v>80</v>
      </c>
      <c r="AY205" s="20" t="s">
        <v>135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78</v>
      </c>
      <c r="BK205" s="228">
        <f>ROUND(I205*H205,2)</f>
        <v>0</v>
      </c>
      <c r="BL205" s="20" t="s">
        <v>78</v>
      </c>
      <c r="BM205" s="227" t="s">
        <v>500</v>
      </c>
    </row>
    <row r="206" s="12" customFormat="1" ht="20.88" customHeight="1">
      <c r="A206" s="12"/>
      <c r="B206" s="199"/>
      <c r="C206" s="200"/>
      <c r="D206" s="201" t="s">
        <v>70</v>
      </c>
      <c r="E206" s="213" t="s">
        <v>501</v>
      </c>
      <c r="F206" s="213" t="s">
        <v>502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P207+SUM(P208:P244)</f>
        <v>0</v>
      </c>
      <c r="Q206" s="207"/>
      <c r="R206" s="208">
        <f>R207+SUM(R208:R244)</f>
        <v>0</v>
      </c>
      <c r="S206" s="207"/>
      <c r="T206" s="209">
        <f>T207+SUM(T208:T244)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78</v>
      </c>
      <c r="AT206" s="211" t="s">
        <v>70</v>
      </c>
      <c r="AU206" s="211" t="s">
        <v>80</v>
      </c>
      <c r="AY206" s="210" t="s">
        <v>135</v>
      </c>
      <c r="BK206" s="212">
        <f>BK207+SUM(BK208:BK244)</f>
        <v>0</v>
      </c>
    </row>
    <row r="207" s="2" customFormat="1" ht="16.5" customHeight="1">
      <c r="A207" s="41"/>
      <c r="B207" s="42"/>
      <c r="C207" s="215" t="s">
        <v>503</v>
      </c>
      <c r="D207" s="215" t="s">
        <v>138</v>
      </c>
      <c r="E207" s="216" t="s">
        <v>504</v>
      </c>
      <c r="F207" s="217" t="s">
        <v>505</v>
      </c>
      <c r="G207" s="218" t="s">
        <v>152</v>
      </c>
      <c r="H207" s="219">
        <v>4</v>
      </c>
      <c r="I207" s="220"/>
      <c r="J207" s="221">
        <f>ROUND(I207*H207,2)</f>
        <v>0</v>
      </c>
      <c r="K207" s="217" t="s">
        <v>142</v>
      </c>
      <c r="L207" s="222"/>
      <c r="M207" s="223" t="s">
        <v>19</v>
      </c>
      <c r="N207" s="224" t="s">
        <v>42</v>
      </c>
      <c r="O207" s="87"/>
      <c r="P207" s="225">
        <f>O207*H207</f>
        <v>0</v>
      </c>
      <c r="Q207" s="225">
        <v>0</v>
      </c>
      <c r="R207" s="225">
        <f>Q207*H207</f>
        <v>0</v>
      </c>
      <c r="S207" s="225">
        <v>0</v>
      </c>
      <c r="T207" s="226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7" t="s">
        <v>80</v>
      </c>
      <c r="AT207" s="227" t="s">
        <v>138</v>
      </c>
      <c r="AU207" s="227" t="s">
        <v>149</v>
      </c>
      <c r="AY207" s="20" t="s">
        <v>135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78</v>
      </c>
      <c r="BK207" s="228">
        <f>ROUND(I207*H207,2)</f>
        <v>0</v>
      </c>
      <c r="BL207" s="20" t="s">
        <v>78</v>
      </c>
      <c r="BM207" s="227" t="s">
        <v>506</v>
      </c>
    </row>
    <row r="208" s="2" customFormat="1" ht="16.5" customHeight="1">
      <c r="A208" s="41"/>
      <c r="B208" s="42"/>
      <c r="C208" s="215" t="s">
        <v>507</v>
      </c>
      <c r="D208" s="215" t="s">
        <v>138</v>
      </c>
      <c r="E208" s="216" t="s">
        <v>508</v>
      </c>
      <c r="F208" s="217" t="s">
        <v>509</v>
      </c>
      <c r="G208" s="218" t="s">
        <v>152</v>
      </c>
      <c r="H208" s="219">
        <v>4</v>
      </c>
      <c r="I208" s="220"/>
      <c r="J208" s="221">
        <f>ROUND(I208*H208,2)</f>
        <v>0</v>
      </c>
      <c r="K208" s="217" t="s">
        <v>142</v>
      </c>
      <c r="L208" s="222"/>
      <c r="M208" s="223" t="s">
        <v>19</v>
      </c>
      <c r="N208" s="224" t="s">
        <v>42</v>
      </c>
      <c r="O208" s="87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27" t="s">
        <v>80</v>
      </c>
      <c r="AT208" s="227" t="s">
        <v>138</v>
      </c>
      <c r="AU208" s="227" t="s">
        <v>149</v>
      </c>
      <c r="AY208" s="20" t="s">
        <v>135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78</v>
      </c>
      <c r="BK208" s="228">
        <f>ROUND(I208*H208,2)</f>
        <v>0</v>
      </c>
      <c r="BL208" s="20" t="s">
        <v>78</v>
      </c>
      <c r="BM208" s="227" t="s">
        <v>510</v>
      </c>
    </row>
    <row r="209" s="2" customFormat="1" ht="16.5" customHeight="1">
      <c r="A209" s="41"/>
      <c r="B209" s="42"/>
      <c r="C209" s="215" t="s">
        <v>511</v>
      </c>
      <c r="D209" s="215" t="s">
        <v>138</v>
      </c>
      <c r="E209" s="216" t="s">
        <v>512</v>
      </c>
      <c r="F209" s="217" t="s">
        <v>513</v>
      </c>
      <c r="G209" s="218" t="s">
        <v>152</v>
      </c>
      <c r="H209" s="219">
        <v>12</v>
      </c>
      <c r="I209" s="220"/>
      <c r="J209" s="221">
        <f>ROUND(I209*H209,2)</f>
        <v>0</v>
      </c>
      <c r="K209" s="217" t="s">
        <v>142</v>
      </c>
      <c r="L209" s="222"/>
      <c r="M209" s="223" t="s">
        <v>19</v>
      </c>
      <c r="N209" s="224" t="s">
        <v>42</v>
      </c>
      <c r="O209" s="87"/>
      <c r="P209" s="225">
        <f>O209*H209</f>
        <v>0</v>
      </c>
      <c r="Q209" s="225">
        <v>0</v>
      </c>
      <c r="R209" s="225">
        <f>Q209*H209</f>
        <v>0</v>
      </c>
      <c r="S209" s="225">
        <v>0</v>
      </c>
      <c r="T209" s="226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7" t="s">
        <v>80</v>
      </c>
      <c r="AT209" s="227" t="s">
        <v>138</v>
      </c>
      <c r="AU209" s="227" t="s">
        <v>149</v>
      </c>
      <c r="AY209" s="20" t="s">
        <v>135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78</v>
      </c>
      <c r="BK209" s="228">
        <f>ROUND(I209*H209,2)</f>
        <v>0</v>
      </c>
      <c r="BL209" s="20" t="s">
        <v>78</v>
      </c>
      <c r="BM209" s="227" t="s">
        <v>514</v>
      </c>
    </row>
    <row r="210" s="2" customFormat="1" ht="16.5" customHeight="1">
      <c r="A210" s="41"/>
      <c r="B210" s="42"/>
      <c r="C210" s="215" t="s">
        <v>515</v>
      </c>
      <c r="D210" s="215" t="s">
        <v>138</v>
      </c>
      <c r="E210" s="216" t="s">
        <v>516</v>
      </c>
      <c r="F210" s="217" t="s">
        <v>517</v>
      </c>
      <c r="G210" s="218" t="s">
        <v>152</v>
      </c>
      <c r="H210" s="219">
        <v>12</v>
      </c>
      <c r="I210" s="220"/>
      <c r="J210" s="221">
        <f>ROUND(I210*H210,2)</f>
        <v>0</v>
      </c>
      <c r="K210" s="217" t="s">
        <v>142</v>
      </c>
      <c r="L210" s="222"/>
      <c r="M210" s="223" t="s">
        <v>19</v>
      </c>
      <c r="N210" s="224" t="s">
        <v>42</v>
      </c>
      <c r="O210" s="87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7" t="s">
        <v>166</v>
      </c>
      <c r="AT210" s="227" t="s">
        <v>138</v>
      </c>
      <c r="AU210" s="227" t="s">
        <v>149</v>
      </c>
      <c r="AY210" s="20" t="s">
        <v>135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78</v>
      </c>
      <c r="BK210" s="228">
        <f>ROUND(I210*H210,2)</f>
        <v>0</v>
      </c>
      <c r="BL210" s="20" t="s">
        <v>153</v>
      </c>
      <c r="BM210" s="227" t="s">
        <v>518</v>
      </c>
    </row>
    <row r="211" s="2" customFormat="1" ht="16.5" customHeight="1">
      <c r="A211" s="41"/>
      <c r="B211" s="42"/>
      <c r="C211" s="215" t="s">
        <v>519</v>
      </c>
      <c r="D211" s="215" t="s">
        <v>138</v>
      </c>
      <c r="E211" s="216" t="s">
        <v>520</v>
      </c>
      <c r="F211" s="217" t="s">
        <v>521</v>
      </c>
      <c r="G211" s="218" t="s">
        <v>152</v>
      </c>
      <c r="H211" s="219">
        <v>12</v>
      </c>
      <c r="I211" s="220"/>
      <c r="J211" s="221">
        <f>ROUND(I211*H211,2)</f>
        <v>0</v>
      </c>
      <c r="K211" s="217" t="s">
        <v>142</v>
      </c>
      <c r="L211" s="222"/>
      <c r="M211" s="223" t="s">
        <v>19</v>
      </c>
      <c r="N211" s="224" t="s">
        <v>42</v>
      </c>
      <c r="O211" s="87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7" t="s">
        <v>184</v>
      </c>
      <c r="AT211" s="227" t="s">
        <v>138</v>
      </c>
      <c r="AU211" s="227" t="s">
        <v>149</v>
      </c>
      <c r="AY211" s="20" t="s">
        <v>135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78</v>
      </c>
      <c r="BK211" s="228">
        <f>ROUND(I211*H211,2)</f>
        <v>0</v>
      </c>
      <c r="BL211" s="20" t="s">
        <v>184</v>
      </c>
      <c r="BM211" s="227" t="s">
        <v>522</v>
      </c>
    </row>
    <row r="212" s="2" customFormat="1" ht="16.5" customHeight="1">
      <c r="A212" s="41"/>
      <c r="B212" s="42"/>
      <c r="C212" s="215" t="s">
        <v>523</v>
      </c>
      <c r="D212" s="215" t="s">
        <v>138</v>
      </c>
      <c r="E212" s="216" t="s">
        <v>524</v>
      </c>
      <c r="F212" s="217" t="s">
        <v>525</v>
      </c>
      <c r="G212" s="218" t="s">
        <v>152</v>
      </c>
      <c r="H212" s="219">
        <v>8</v>
      </c>
      <c r="I212" s="220"/>
      <c r="J212" s="221">
        <f>ROUND(I212*H212,2)</f>
        <v>0</v>
      </c>
      <c r="K212" s="217" t="s">
        <v>142</v>
      </c>
      <c r="L212" s="222"/>
      <c r="M212" s="223" t="s">
        <v>19</v>
      </c>
      <c r="N212" s="224" t="s">
        <v>42</v>
      </c>
      <c r="O212" s="87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27" t="s">
        <v>184</v>
      </c>
      <c r="AT212" s="227" t="s">
        <v>138</v>
      </c>
      <c r="AU212" s="227" t="s">
        <v>149</v>
      </c>
      <c r="AY212" s="20" t="s">
        <v>135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78</v>
      </c>
      <c r="BK212" s="228">
        <f>ROUND(I212*H212,2)</f>
        <v>0</v>
      </c>
      <c r="BL212" s="20" t="s">
        <v>184</v>
      </c>
      <c r="BM212" s="227" t="s">
        <v>526</v>
      </c>
    </row>
    <row r="213" s="2" customFormat="1" ht="16.5" customHeight="1">
      <c r="A213" s="41"/>
      <c r="B213" s="42"/>
      <c r="C213" s="215" t="s">
        <v>527</v>
      </c>
      <c r="D213" s="215" t="s">
        <v>138</v>
      </c>
      <c r="E213" s="216" t="s">
        <v>528</v>
      </c>
      <c r="F213" s="217" t="s">
        <v>529</v>
      </c>
      <c r="G213" s="218" t="s">
        <v>152</v>
      </c>
      <c r="H213" s="219">
        <v>4</v>
      </c>
      <c r="I213" s="220"/>
      <c r="J213" s="221">
        <f>ROUND(I213*H213,2)</f>
        <v>0</v>
      </c>
      <c r="K213" s="217" t="s">
        <v>142</v>
      </c>
      <c r="L213" s="222"/>
      <c r="M213" s="223" t="s">
        <v>19</v>
      </c>
      <c r="N213" s="224" t="s">
        <v>42</v>
      </c>
      <c r="O213" s="87"/>
      <c r="P213" s="225">
        <f>O213*H213</f>
        <v>0</v>
      </c>
      <c r="Q213" s="225">
        <v>0</v>
      </c>
      <c r="R213" s="225">
        <f>Q213*H213</f>
        <v>0</v>
      </c>
      <c r="S213" s="225">
        <v>0</v>
      </c>
      <c r="T213" s="226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7" t="s">
        <v>184</v>
      </c>
      <c r="AT213" s="227" t="s">
        <v>138</v>
      </c>
      <c r="AU213" s="227" t="s">
        <v>149</v>
      </c>
      <c r="AY213" s="20" t="s">
        <v>135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78</v>
      </c>
      <c r="BK213" s="228">
        <f>ROUND(I213*H213,2)</f>
        <v>0</v>
      </c>
      <c r="BL213" s="20" t="s">
        <v>184</v>
      </c>
      <c r="BM213" s="227" t="s">
        <v>530</v>
      </c>
    </row>
    <row r="214" s="2" customFormat="1" ht="16.5" customHeight="1">
      <c r="A214" s="41"/>
      <c r="B214" s="42"/>
      <c r="C214" s="215" t="s">
        <v>531</v>
      </c>
      <c r="D214" s="215" t="s">
        <v>138</v>
      </c>
      <c r="E214" s="216" t="s">
        <v>532</v>
      </c>
      <c r="F214" s="217" t="s">
        <v>533</v>
      </c>
      <c r="G214" s="218" t="s">
        <v>152</v>
      </c>
      <c r="H214" s="219">
        <v>8</v>
      </c>
      <c r="I214" s="220"/>
      <c r="J214" s="221">
        <f>ROUND(I214*H214,2)</f>
        <v>0</v>
      </c>
      <c r="K214" s="217" t="s">
        <v>142</v>
      </c>
      <c r="L214" s="222"/>
      <c r="M214" s="223" t="s">
        <v>19</v>
      </c>
      <c r="N214" s="224" t="s">
        <v>42</v>
      </c>
      <c r="O214" s="87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7" t="s">
        <v>184</v>
      </c>
      <c r="AT214" s="227" t="s">
        <v>138</v>
      </c>
      <c r="AU214" s="227" t="s">
        <v>149</v>
      </c>
      <c r="AY214" s="20" t="s">
        <v>135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78</v>
      </c>
      <c r="BK214" s="228">
        <f>ROUND(I214*H214,2)</f>
        <v>0</v>
      </c>
      <c r="BL214" s="20" t="s">
        <v>184</v>
      </c>
      <c r="BM214" s="227" t="s">
        <v>534</v>
      </c>
    </row>
    <row r="215" s="2" customFormat="1" ht="16.5" customHeight="1">
      <c r="A215" s="41"/>
      <c r="B215" s="42"/>
      <c r="C215" s="215" t="s">
        <v>535</v>
      </c>
      <c r="D215" s="215" t="s">
        <v>138</v>
      </c>
      <c r="E215" s="216" t="s">
        <v>536</v>
      </c>
      <c r="F215" s="217" t="s">
        <v>537</v>
      </c>
      <c r="G215" s="218" t="s">
        <v>152</v>
      </c>
      <c r="H215" s="219">
        <v>8</v>
      </c>
      <c r="I215" s="220"/>
      <c r="J215" s="221">
        <f>ROUND(I215*H215,2)</f>
        <v>0</v>
      </c>
      <c r="K215" s="217" t="s">
        <v>142</v>
      </c>
      <c r="L215" s="222"/>
      <c r="M215" s="223" t="s">
        <v>19</v>
      </c>
      <c r="N215" s="224" t="s">
        <v>42</v>
      </c>
      <c r="O215" s="87"/>
      <c r="P215" s="225">
        <f>O215*H215</f>
        <v>0</v>
      </c>
      <c r="Q215" s="225">
        <v>0</v>
      </c>
      <c r="R215" s="225">
        <f>Q215*H215</f>
        <v>0</v>
      </c>
      <c r="S215" s="225">
        <v>0</v>
      </c>
      <c r="T215" s="226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7" t="s">
        <v>184</v>
      </c>
      <c r="AT215" s="227" t="s">
        <v>138</v>
      </c>
      <c r="AU215" s="227" t="s">
        <v>149</v>
      </c>
      <c r="AY215" s="20" t="s">
        <v>135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78</v>
      </c>
      <c r="BK215" s="228">
        <f>ROUND(I215*H215,2)</f>
        <v>0</v>
      </c>
      <c r="BL215" s="20" t="s">
        <v>184</v>
      </c>
      <c r="BM215" s="227" t="s">
        <v>538</v>
      </c>
    </row>
    <row r="216" s="2" customFormat="1" ht="16.5" customHeight="1">
      <c r="A216" s="41"/>
      <c r="B216" s="42"/>
      <c r="C216" s="215" t="s">
        <v>539</v>
      </c>
      <c r="D216" s="215" t="s">
        <v>138</v>
      </c>
      <c r="E216" s="216" t="s">
        <v>540</v>
      </c>
      <c r="F216" s="217" t="s">
        <v>541</v>
      </c>
      <c r="G216" s="218" t="s">
        <v>152</v>
      </c>
      <c r="H216" s="219">
        <v>4</v>
      </c>
      <c r="I216" s="220"/>
      <c r="J216" s="221">
        <f>ROUND(I216*H216,2)</f>
        <v>0</v>
      </c>
      <c r="K216" s="217" t="s">
        <v>142</v>
      </c>
      <c r="L216" s="222"/>
      <c r="M216" s="223" t="s">
        <v>19</v>
      </c>
      <c r="N216" s="224" t="s">
        <v>42</v>
      </c>
      <c r="O216" s="87"/>
      <c r="P216" s="225">
        <f>O216*H216</f>
        <v>0</v>
      </c>
      <c r="Q216" s="225">
        <v>0</v>
      </c>
      <c r="R216" s="225">
        <f>Q216*H216</f>
        <v>0</v>
      </c>
      <c r="S216" s="225">
        <v>0</v>
      </c>
      <c r="T216" s="226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7" t="s">
        <v>184</v>
      </c>
      <c r="AT216" s="227" t="s">
        <v>138</v>
      </c>
      <c r="AU216" s="227" t="s">
        <v>149</v>
      </c>
      <c r="AY216" s="20" t="s">
        <v>135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78</v>
      </c>
      <c r="BK216" s="228">
        <f>ROUND(I216*H216,2)</f>
        <v>0</v>
      </c>
      <c r="BL216" s="20" t="s">
        <v>184</v>
      </c>
      <c r="BM216" s="227" t="s">
        <v>542</v>
      </c>
    </row>
    <row r="217" s="2" customFormat="1" ht="16.5" customHeight="1">
      <c r="A217" s="41"/>
      <c r="B217" s="42"/>
      <c r="C217" s="215" t="s">
        <v>543</v>
      </c>
      <c r="D217" s="215" t="s">
        <v>138</v>
      </c>
      <c r="E217" s="216" t="s">
        <v>544</v>
      </c>
      <c r="F217" s="217" t="s">
        <v>545</v>
      </c>
      <c r="G217" s="218" t="s">
        <v>152</v>
      </c>
      <c r="H217" s="219">
        <v>4</v>
      </c>
      <c r="I217" s="220"/>
      <c r="J217" s="221">
        <f>ROUND(I217*H217,2)</f>
        <v>0</v>
      </c>
      <c r="K217" s="217" t="s">
        <v>142</v>
      </c>
      <c r="L217" s="222"/>
      <c r="M217" s="223" t="s">
        <v>19</v>
      </c>
      <c r="N217" s="224" t="s">
        <v>42</v>
      </c>
      <c r="O217" s="87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27" t="s">
        <v>184</v>
      </c>
      <c r="AT217" s="227" t="s">
        <v>138</v>
      </c>
      <c r="AU217" s="227" t="s">
        <v>149</v>
      </c>
      <c r="AY217" s="20" t="s">
        <v>135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78</v>
      </c>
      <c r="BK217" s="228">
        <f>ROUND(I217*H217,2)</f>
        <v>0</v>
      </c>
      <c r="BL217" s="20" t="s">
        <v>184</v>
      </c>
      <c r="BM217" s="227" t="s">
        <v>546</v>
      </c>
    </row>
    <row r="218" s="2" customFormat="1" ht="16.5" customHeight="1">
      <c r="A218" s="41"/>
      <c r="B218" s="42"/>
      <c r="C218" s="215" t="s">
        <v>547</v>
      </c>
      <c r="D218" s="215" t="s">
        <v>138</v>
      </c>
      <c r="E218" s="216" t="s">
        <v>548</v>
      </c>
      <c r="F218" s="217" t="s">
        <v>549</v>
      </c>
      <c r="G218" s="218" t="s">
        <v>152</v>
      </c>
      <c r="H218" s="219">
        <v>12</v>
      </c>
      <c r="I218" s="220"/>
      <c r="J218" s="221">
        <f>ROUND(I218*H218,2)</f>
        <v>0</v>
      </c>
      <c r="K218" s="217" t="s">
        <v>142</v>
      </c>
      <c r="L218" s="222"/>
      <c r="M218" s="223" t="s">
        <v>19</v>
      </c>
      <c r="N218" s="224" t="s">
        <v>42</v>
      </c>
      <c r="O218" s="87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27" t="s">
        <v>184</v>
      </c>
      <c r="AT218" s="227" t="s">
        <v>138</v>
      </c>
      <c r="AU218" s="227" t="s">
        <v>149</v>
      </c>
      <c r="AY218" s="20" t="s">
        <v>135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78</v>
      </c>
      <c r="BK218" s="228">
        <f>ROUND(I218*H218,2)</f>
        <v>0</v>
      </c>
      <c r="BL218" s="20" t="s">
        <v>184</v>
      </c>
      <c r="BM218" s="227" t="s">
        <v>550</v>
      </c>
    </row>
    <row r="219" s="2" customFormat="1" ht="16.5" customHeight="1">
      <c r="A219" s="41"/>
      <c r="B219" s="42"/>
      <c r="C219" s="215" t="s">
        <v>551</v>
      </c>
      <c r="D219" s="215" t="s">
        <v>138</v>
      </c>
      <c r="E219" s="216" t="s">
        <v>552</v>
      </c>
      <c r="F219" s="217" t="s">
        <v>553</v>
      </c>
      <c r="G219" s="218" t="s">
        <v>152</v>
      </c>
      <c r="H219" s="219">
        <v>12</v>
      </c>
      <c r="I219" s="220"/>
      <c r="J219" s="221">
        <f>ROUND(I219*H219,2)</f>
        <v>0</v>
      </c>
      <c r="K219" s="217" t="s">
        <v>142</v>
      </c>
      <c r="L219" s="222"/>
      <c r="M219" s="223" t="s">
        <v>19</v>
      </c>
      <c r="N219" s="224" t="s">
        <v>42</v>
      </c>
      <c r="O219" s="87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7" t="s">
        <v>184</v>
      </c>
      <c r="AT219" s="227" t="s">
        <v>138</v>
      </c>
      <c r="AU219" s="227" t="s">
        <v>149</v>
      </c>
      <c r="AY219" s="20" t="s">
        <v>135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78</v>
      </c>
      <c r="BK219" s="228">
        <f>ROUND(I219*H219,2)</f>
        <v>0</v>
      </c>
      <c r="BL219" s="20" t="s">
        <v>184</v>
      </c>
      <c r="BM219" s="227" t="s">
        <v>554</v>
      </c>
    </row>
    <row r="220" s="2" customFormat="1" ht="16.5" customHeight="1">
      <c r="A220" s="41"/>
      <c r="B220" s="42"/>
      <c r="C220" s="215" t="s">
        <v>555</v>
      </c>
      <c r="D220" s="215" t="s">
        <v>138</v>
      </c>
      <c r="E220" s="216" t="s">
        <v>556</v>
      </c>
      <c r="F220" s="217" t="s">
        <v>557</v>
      </c>
      <c r="G220" s="218" t="s">
        <v>152</v>
      </c>
      <c r="H220" s="219">
        <v>2</v>
      </c>
      <c r="I220" s="220"/>
      <c r="J220" s="221">
        <f>ROUND(I220*H220,2)</f>
        <v>0</v>
      </c>
      <c r="K220" s="217" t="s">
        <v>142</v>
      </c>
      <c r="L220" s="222"/>
      <c r="M220" s="223" t="s">
        <v>19</v>
      </c>
      <c r="N220" s="224" t="s">
        <v>42</v>
      </c>
      <c r="O220" s="87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27" t="s">
        <v>184</v>
      </c>
      <c r="AT220" s="227" t="s">
        <v>138</v>
      </c>
      <c r="AU220" s="227" t="s">
        <v>149</v>
      </c>
      <c r="AY220" s="20" t="s">
        <v>135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78</v>
      </c>
      <c r="BK220" s="228">
        <f>ROUND(I220*H220,2)</f>
        <v>0</v>
      </c>
      <c r="BL220" s="20" t="s">
        <v>184</v>
      </c>
      <c r="BM220" s="227" t="s">
        <v>558</v>
      </c>
    </row>
    <row r="221" s="2" customFormat="1" ht="16.5" customHeight="1">
      <c r="A221" s="41"/>
      <c r="B221" s="42"/>
      <c r="C221" s="215" t="s">
        <v>559</v>
      </c>
      <c r="D221" s="215" t="s">
        <v>138</v>
      </c>
      <c r="E221" s="216" t="s">
        <v>560</v>
      </c>
      <c r="F221" s="217" t="s">
        <v>561</v>
      </c>
      <c r="G221" s="218" t="s">
        <v>152</v>
      </c>
      <c r="H221" s="219">
        <v>12</v>
      </c>
      <c r="I221" s="220"/>
      <c r="J221" s="221">
        <f>ROUND(I221*H221,2)</f>
        <v>0</v>
      </c>
      <c r="K221" s="217" t="s">
        <v>142</v>
      </c>
      <c r="L221" s="222"/>
      <c r="M221" s="223" t="s">
        <v>19</v>
      </c>
      <c r="N221" s="224" t="s">
        <v>42</v>
      </c>
      <c r="O221" s="87"/>
      <c r="P221" s="225">
        <f>O221*H221</f>
        <v>0</v>
      </c>
      <c r="Q221" s="225">
        <v>0</v>
      </c>
      <c r="R221" s="225">
        <f>Q221*H221</f>
        <v>0</v>
      </c>
      <c r="S221" s="225">
        <v>0</v>
      </c>
      <c r="T221" s="226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7" t="s">
        <v>184</v>
      </c>
      <c r="AT221" s="227" t="s">
        <v>138</v>
      </c>
      <c r="AU221" s="227" t="s">
        <v>149</v>
      </c>
      <c r="AY221" s="20" t="s">
        <v>135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78</v>
      </c>
      <c r="BK221" s="228">
        <f>ROUND(I221*H221,2)</f>
        <v>0</v>
      </c>
      <c r="BL221" s="20" t="s">
        <v>184</v>
      </c>
      <c r="BM221" s="227" t="s">
        <v>562</v>
      </c>
    </row>
    <row r="222" s="2" customFormat="1" ht="24.15" customHeight="1">
      <c r="A222" s="41"/>
      <c r="B222" s="42"/>
      <c r="C222" s="229" t="s">
        <v>563</v>
      </c>
      <c r="D222" s="229" t="s">
        <v>145</v>
      </c>
      <c r="E222" s="230" t="s">
        <v>564</v>
      </c>
      <c r="F222" s="231" t="s">
        <v>565</v>
      </c>
      <c r="G222" s="232" t="s">
        <v>152</v>
      </c>
      <c r="H222" s="233">
        <v>12</v>
      </c>
      <c r="I222" s="234"/>
      <c r="J222" s="235">
        <f>ROUND(I222*H222,2)</f>
        <v>0</v>
      </c>
      <c r="K222" s="231" t="s">
        <v>142</v>
      </c>
      <c r="L222" s="47"/>
      <c r="M222" s="236" t="s">
        <v>19</v>
      </c>
      <c r="N222" s="237" t="s">
        <v>42</v>
      </c>
      <c r="O222" s="87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7" t="s">
        <v>78</v>
      </c>
      <c r="AT222" s="227" t="s">
        <v>145</v>
      </c>
      <c r="AU222" s="227" t="s">
        <v>149</v>
      </c>
      <c r="AY222" s="20" t="s">
        <v>135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78</v>
      </c>
      <c r="BK222" s="228">
        <f>ROUND(I222*H222,2)</f>
        <v>0</v>
      </c>
      <c r="BL222" s="20" t="s">
        <v>78</v>
      </c>
      <c r="BM222" s="227" t="s">
        <v>566</v>
      </c>
    </row>
    <row r="223" s="2" customFormat="1" ht="37.8" customHeight="1">
      <c r="A223" s="41"/>
      <c r="B223" s="42"/>
      <c r="C223" s="229" t="s">
        <v>567</v>
      </c>
      <c r="D223" s="229" t="s">
        <v>145</v>
      </c>
      <c r="E223" s="230" t="s">
        <v>568</v>
      </c>
      <c r="F223" s="231" t="s">
        <v>569</v>
      </c>
      <c r="G223" s="232" t="s">
        <v>152</v>
      </c>
      <c r="H223" s="233">
        <v>12</v>
      </c>
      <c r="I223" s="234"/>
      <c r="J223" s="235">
        <f>ROUND(I223*H223,2)</f>
        <v>0</v>
      </c>
      <c r="K223" s="231" t="s">
        <v>142</v>
      </c>
      <c r="L223" s="47"/>
      <c r="M223" s="236" t="s">
        <v>19</v>
      </c>
      <c r="N223" s="237" t="s">
        <v>42</v>
      </c>
      <c r="O223" s="87"/>
      <c r="P223" s="225">
        <f>O223*H223</f>
        <v>0</v>
      </c>
      <c r="Q223" s="225">
        <v>0</v>
      </c>
      <c r="R223" s="225">
        <f>Q223*H223</f>
        <v>0</v>
      </c>
      <c r="S223" s="225">
        <v>0</v>
      </c>
      <c r="T223" s="226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7" t="s">
        <v>78</v>
      </c>
      <c r="AT223" s="227" t="s">
        <v>145</v>
      </c>
      <c r="AU223" s="227" t="s">
        <v>149</v>
      </c>
      <c r="AY223" s="20" t="s">
        <v>135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78</v>
      </c>
      <c r="BK223" s="228">
        <f>ROUND(I223*H223,2)</f>
        <v>0</v>
      </c>
      <c r="BL223" s="20" t="s">
        <v>78</v>
      </c>
      <c r="BM223" s="227" t="s">
        <v>570</v>
      </c>
    </row>
    <row r="224" s="2" customFormat="1" ht="24.15" customHeight="1">
      <c r="A224" s="41"/>
      <c r="B224" s="42"/>
      <c r="C224" s="229" t="s">
        <v>571</v>
      </c>
      <c r="D224" s="229" t="s">
        <v>145</v>
      </c>
      <c r="E224" s="230" t="s">
        <v>572</v>
      </c>
      <c r="F224" s="231" t="s">
        <v>573</v>
      </c>
      <c r="G224" s="232" t="s">
        <v>152</v>
      </c>
      <c r="H224" s="233">
        <v>12</v>
      </c>
      <c r="I224" s="234"/>
      <c r="J224" s="235">
        <f>ROUND(I224*H224,2)</f>
        <v>0</v>
      </c>
      <c r="K224" s="231" t="s">
        <v>142</v>
      </c>
      <c r="L224" s="47"/>
      <c r="M224" s="236" t="s">
        <v>19</v>
      </c>
      <c r="N224" s="237" t="s">
        <v>42</v>
      </c>
      <c r="O224" s="87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27" t="s">
        <v>78</v>
      </c>
      <c r="AT224" s="227" t="s">
        <v>145</v>
      </c>
      <c r="AU224" s="227" t="s">
        <v>149</v>
      </c>
      <c r="AY224" s="20" t="s">
        <v>135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78</v>
      </c>
      <c r="BK224" s="228">
        <f>ROUND(I224*H224,2)</f>
        <v>0</v>
      </c>
      <c r="BL224" s="20" t="s">
        <v>78</v>
      </c>
      <c r="BM224" s="227" t="s">
        <v>574</v>
      </c>
    </row>
    <row r="225" s="2" customFormat="1" ht="16.5" customHeight="1">
      <c r="A225" s="41"/>
      <c r="B225" s="42"/>
      <c r="C225" s="229" t="s">
        <v>575</v>
      </c>
      <c r="D225" s="229" t="s">
        <v>145</v>
      </c>
      <c r="E225" s="230" t="s">
        <v>576</v>
      </c>
      <c r="F225" s="231" t="s">
        <v>577</v>
      </c>
      <c r="G225" s="232" t="s">
        <v>152</v>
      </c>
      <c r="H225" s="233">
        <v>12</v>
      </c>
      <c r="I225" s="234"/>
      <c r="J225" s="235">
        <f>ROUND(I225*H225,2)</f>
        <v>0</v>
      </c>
      <c r="K225" s="231" t="s">
        <v>142</v>
      </c>
      <c r="L225" s="47"/>
      <c r="M225" s="236" t="s">
        <v>19</v>
      </c>
      <c r="N225" s="237" t="s">
        <v>42</v>
      </c>
      <c r="O225" s="87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7" t="s">
        <v>78</v>
      </c>
      <c r="AT225" s="227" t="s">
        <v>145</v>
      </c>
      <c r="AU225" s="227" t="s">
        <v>149</v>
      </c>
      <c r="AY225" s="20" t="s">
        <v>135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78</v>
      </c>
      <c r="BK225" s="228">
        <f>ROUND(I225*H225,2)</f>
        <v>0</v>
      </c>
      <c r="BL225" s="20" t="s">
        <v>78</v>
      </c>
      <c r="BM225" s="227" t="s">
        <v>578</v>
      </c>
    </row>
    <row r="226" s="2" customFormat="1" ht="16.5" customHeight="1">
      <c r="A226" s="41"/>
      <c r="B226" s="42"/>
      <c r="C226" s="229" t="s">
        <v>579</v>
      </c>
      <c r="D226" s="229" t="s">
        <v>145</v>
      </c>
      <c r="E226" s="230" t="s">
        <v>580</v>
      </c>
      <c r="F226" s="231" t="s">
        <v>581</v>
      </c>
      <c r="G226" s="232" t="s">
        <v>152</v>
      </c>
      <c r="H226" s="233">
        <v>12</v>
      </c>
      <c r="I226" s="234"/>
      <c r="J226" s="235">
        <f>ROUND(I226*H226,2)</f>
        <v>0</v>
      </c>
      <c r="K226" s="231" t="s">
        <v>142</v>
      </c>
      <c r="L226" s="47"/>
      <c r="M226" s="236" t="s">
        <v>19</v>
      </c>
      <c r="N226" s="237" t="s">
        <v>42</v>
      </c>
      <c r="O226" s="87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7" t="s">
        <v>78</v>
      </c>
      <c r="AT226" s="227" t="s">
        <v>145</v>
      </c>
      <c r="AU226" s="227" t="s">
        <v>149</v>
      </c>
      <c r="AY226" s="20" t="s">
        <v>135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78</v>
      </c>
      <c r="BK226" s="228">
        <f>ROUND(I226*H226,2)</f>
        <v>0</v>
      </c>
      <c r="BL226" s="20" t="s">
        <v>78</v>
      </c>
      <c r="BM226" s="227" t="s">
        <v>582</v>
      </c>
    </row>
    <row r="227" s="2" customFormat="1" ht="16.5" customHeight="1">
      <c r="A227" s="41"/>
      <c r="B227" s="42"/>
      <c r="C227" s="229" t="s">
        <v>583</v>
      </c>
      <c r="D227" s="229" t="s">
        <v>145</v>
      </c>
      <c r="E227" s="230" t="s">
        <v>584</v>
      </c>
      <c r="F227" s="231" t="s">
        <v>585</v>
      </c>
      <c r="G227" s="232" t="s">
        <v>152</v>
      </c>
      <c r="H227" s="233">
        <v>12</v>
      </c>
      <c r="I227" s="234"/>
      <c r="J227" s="235">
        <f>ROUND(I227*H227,2)</f>
        <v>0</v>
      </c>
      <c r="K227" s="231" t="s">
        <v>142</v>
      </c>
      <c r="L227" s="47"/>
      <c r="M227" s="236" t="s">
        <v>19</v>
      </c>
      <c r="N227" s="237" t="s">
        <v>42</v>
      </c>
      <c r="O227" s="87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7" t="s">
        <v>78</v>
      </c>
      <c r="AT227" s="227" t="s">
        <v>145</v>
      </c>
      <c r="AU227" s="227" t="s">
        <v>149</v>
      </c>
      <c r="AY227" s="20" t="s">
        <v>135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78</v>
      </c>
      <c r="BK227" s="228">
        <f>ROUND(I227*H227,2)</f>
        <v>0</v>
      </c>
      <c r="BL227" s="20" t="s">
        <v>78</v>
      </c>
      <c r="BM227" s="227" t="s">
        <v>586</v>
      </c>
    </row>
    <row r="228" s="2" customFormat="1" ht="49.05" customHeight="1">
      <c r="A228" s="41"/>
      <c r="B228" s="42"/>
      <c r="C228" s="229" t="s">
        <v>587</v>
      </c>
      <c r="D228" s="229" t="s">
        <v>145</v>
      </c>
      <c r="E228" s="230" t="s">
        <v>588</v>
      </c>
      <c r="F228" s="231" t="s">
        <v>589</v>
      </c>
      <c r="G228" s="232" t="s">
        <v>152</v>
      </c>
      <c r="H228" s="233">
        <v>12</v>
      </c>
      <c r="I228" s="234"/>
      <c r="J228" s="235">
        <f>ROUND(I228*H228,2)</f>
        <v>0</v>
      </c>
      <c r="K228" s="231" t="s">
        <v>142</v>
      </c>
      <c r="L228" s="47"/>
      <c r="M228" s="236" t="s">
        <v>19</v>
      </c>
      <c r="N228" s="237" t="s">
        <v>42</v>
      </c>
      <c r="O228" s="87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7" t="s">
        <v>78</v>
      </c>
      <c r="AT228" s="227" t="s">
        <v>145</v>
      </c>
      <c r="AU228" s="227" t="s">
        <v>149</v>
      </c>
      <c r="AY228" s="20" t="s">
        <v>135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78</v>
      </c>
      <c r="BK228" s="228">
        <f>ROUND(I228*H228,2)</f>
        <v>0</v>
      </c>
      <c r="BL228" s="20" t="s">
        <v>78</v>
      </c>
      <c r="BM228" s="227" t="s">
        <v>590</v>
      </c>
    </row>
    <row r="229" s="2" customFormat="1" ht="16.5" customHeight="1">
      <c r="A229" s="41"/>
      <c r="B229" s="42"/>
      <c r="C229" s="215" t="s">
        <v>591</v>
      </c>
      <c r="D229" s="215" t="s">
        <v>138</v>
      </c>
      <c r="E229" s="216" t="s">
        <v>592</v>
      </c>
      <c r="F229" s="217" t="s">
        <v>593</v>
      </c>
      <c r="G229" s="218" t="s">
        <v>152</v>
      </c>
      <c r="H229" s="219">
        <v>2</v>
      </c>
      <c r="I229" s="220"/>
      <c r="J229" s="221">
        <f>ROUND(I229*H229,2)</f>
        <v>0</v>
      </c>
      <c r="K229" s="217" t="s">
        <v>142</v>
      </c>
      <c r="L229" s="222"/>
      <c r="M229" s="223" t="s">
        <v>19</v>
      </c>
      <c r="N229" s="224" t="s">
        <v>42</v>
      </c>
      <c r="O229" s="87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7" t="s">
        <v>80</v>
      </c>
      <c r="AT229" s="227" t="s">
        <v>138</v>
      </c>
      <c r="AU229" s="227" t="s">
        <v>149</v>
      </c>
      <c r="AY229" s="20" t="s">
        <v>135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78</v>
      </c>
      <c r="BK229" s="228">
        <f>ROUND(I229*H229,2)</f>
        <v>0</v>
      </c>
      <c r="BL229" s="20" t="s">
        <v>78</v>
      </c>
      <c r="BM229" s="227" t="s">
        <v>594</v>
      </c>
    </row>
    <row r="230" s="2" customFormat="1" ht="16.5" customHeight="1">
      <c r="A230" s="41"/>
      <c r="B230" s="42"/>
      <c r="C230" s="229" t="s">
        <v>595</v>
      </c>
      <c r="D230" s="229" t="s">
        <v>145</v>
      </c>
      <c r="E230" s="230" t="s">
        <v>596</v>
      </c>
      <c r="F230" s="231" t="s">
        <v>597</v>
      </c>
      <c r="G230" s="232" t="s">
        <v>152</v>
      </c>
      <c r="H230" s="233">
        <v>2</v>
      </c>
      <c r="I230" s="234"/>
      <c r="J230" s="235">
        <f>ROUND(I230*H230,2)</f>
        <v>0</v>
      </c>
      <c r="K230" s="231" t="s">
        <v>142</v>
      </c>
      <c r="L230" s="47"/>
      <c r="M230" s="236" t="s">
        <v>19</v>
      </c>
      <c r="N230" s="237" t="s">
        <v>42</v>
      </c>
      <c r="O230" s="87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7" t="s">
        <v>78</v>
      </c>
      <c r="AT230" s="227" t="s">
        <v>145</v>
      </c>
      <c r="AU230" s="227" t="s">
        <v>149</v>
      </c>
      <c r="AY230" s="20" t="s">
        <v>135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78</v>
      </c>
      <c r="BK230" s="228">
        <f>ROUND(I230*H230,2)</f>
        <v>0</v>
      </c>
      <c r="BL230" s="20" t="s">
        <v>78</v>
      </c>
      <c r="BM230" s="227" t="s">
        <v>598</v>
      </c>
    </row>
    <row r="231" s="2" customFormat="1" ht="37.8" customHeight="1">
      <c r="A231" s="41"/>
      <c r="B231" s="42"/>
      <c r="C231" s="229" t="s">
        <v>599</v>
      </c>
      <c r="D231" s="229" t="s">
        <v>145</v>
      </c>
      <c r="E231" s="230" t="s">
        <v>600</v>
      </c>
      <c r="F231" s="231" t="s">
        <v>601</v>
      </c>
      <c r="G231" s="232" t="s">
        <v>152</v>
      </c>
      <c r="H231" s="233">
        <v>3</v>
      </c>
      <c r="I231" s="234"/>
      <c r="J231" s="235">
        <f>ROUND(I231*H231,2)</f>
        <v>0</v>
      </c>
      <c r="K231" s="231" t="s">
        <v>142</v>
      </c>
      <c r="L231" s="47"/>
      <c r="M231" s="236" t="s">
        <v>19</v>
      </c>
      <c r="N231" s="237" t="s">
        <v>42</v>
      </c>
      <c r="O231" s="87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7" t="s">
        <v>358</v>
      </c>
      <c r="AT231" s="227" t="s">
        <v>145</v>
      </c>
      <c r="AU231" s="227" t="s">
        <v>149</v>
      </c>
      <c r="AY231" s="20" t="s">
        <v>135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78</v>
      </c>
      <c r="BK231" s="228">
        <f>ROUND(I231*H231,2)</f>
        <v>0</v>
      </c>
      <c r="BL231" s="20" t="s">
        <v>358</v>
      </c>
      <c r="BM231" s="227" t="s">
        <v>602</v>
      </c>
    </row>
    <row r="232" s="2" customFormat="1" ht="16.5" customHeight="1">
      <c r="A232" s="41"/>
      <c r="B232" s="42"/>
      <c r="C232" s="215" t="s">
        <v>603</v>
      </c>
      <c r="D232" s="215" t="s">
        <v>138</v>
      </c>
      <c r="E232" s="216" t="s">
        <v>604</v>
      </c>
      <c r="F232" s="217" t="s">
        <v>605</v>
      </c>
      <c r="G232" s="218" t="s">
        <v>152</v>
      </c>
      <c r="H232" s="219">
        <v>3</v>
      </c>
      <c r="I232" s="220"/>
      <c r="J232" s="221">
        <f>ROUND(I232*H232,2)</f>
        <v>0</v>
      </c>
      <c r="K232" s="217" t="s">
        <v>142</v>
      </c>
      <c r="L232" s="222"/>
      <c r="M232" s="223" t="s">
        <v>19</v>
      </c>
      <c r="N232" s="224" t="s">
        <v>42</v>
      </c>
      <c r="O232" s="87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7" t="s">
        <v>80</v>
      </c>
      <c r="AT232" s="227" t="s">
        <v>138</v>
      </c>
      <c r="AU232" s="227" t="s">
        <v>149</v>
      </c>
      <c r="AY232" s="20" t="s">
        <v>135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78</v>
      </c>
      <c r="BK232" s="228">
        <f>ROUND(I232*H232,2)</f>
        <v>0</v>
      </c>
      <c r="BL232" s="20" t="s">
        <v>78</v>
      </c>
      <c r="BM232" s="227" t="s">
        <v>606</v>
      </c>
    </row>
    <row r="233" s="2" customFormat="1" ht="16.5" customHeight="1">
      <c r="A233" s="41"/>
      <c r="B233" s="42"/>
      <c r="C233" s="215" t="s">
        <v>607</v>
      </c>
      <c r="D233" s="215" t="s">
        <v>138</v>
      </c>
      <c r="E233" s="216" t="s">
        <v>608</v>
      </c>
      <c r="F233" s="217" t="s">
        <v>609</v>
      </c>
      <c r="G233" s="218" t="s">
        <v>152</v>
      </c>
      <c r="H233" s="219">
        <v>63</v>
      </c>
      <c r="I233" s="220"/>
      <c r="J233" s="221">
        <f>ROUND(I233*H233,2)</f>
        <v>0</v>
      </c>
      <c r="K233" s="217" t="s">
        <v>142</v>
      </c>
      <c r="L233" s="222"/>
      <c r="M233" s="223" t="s">
        <v>19</v>
      </c>
      <c r="N233" s="224" t="s">
        <v>42</v>
      </c>
      <c r="O233" s="87"/>
      <c r="P233" s="225">
        <f>O233*H233</f>
        <v>0</v>
      </c>
      <c r="Q233" s="225">
        <v>0</v>
      </c>
      <c r="R233" s="225">
        <f>Q233*H233</f>
        <v>0</v>
      </c>
      <c r="S233" s="225">
        <v>0</v>
      </c>
      <c r="T233" s="226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7" t="s">
        <v>80</v>
      </c>
      <c r="AT233" s="227" t="s">
        <v>138</v>
      </c>
      <c r="AU233" s="227" t="s">
        <v>149</v>
      </c>
      <c r="AY233" s="20" t="s">
        <v>135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78</v>
      </c>
      <c r="BK233" s="228">
        <f>ROUND(I233*H233,2)</f>
        <v>0</v>
      </c>
      <c r="BL233" s="20" t="s">
        <v>78</v>
      </c>
      <c r="BM233" s="227" t="s">
        <v>610</v>
      </c>
    </row>
    <row r="234" s="2" customFormat="1" ht="16.5" customHeight="1">
      <c r="A234" s="41"/>
      <c r="B234" s="42"/>
      <c r="C234" s="215" t="s">
        <v>611</v>
      </c>
      <c r="D234" s="215" t="s">
        <v>138</v>
      </c>
      <c r="E234" s="216" t="s">
        <v>612</v>
      </c>
      <c r="F234" s="217" t="s">
        <v>613</v>
      </c>
      <c r="G234" s="218" t="s">
        <v>152</v>
      </c>
      <c r="H234" s="219">
        <v>63</v>
      </c>
      <c r="I234" s="220"/>
      <c r="J234" s="221">
        <f>ROUND(I234*H234,2)</f>
        <v>0</v>
      </c>
      <c r="K234" s="217" t="s">
        <v>142</v>
      </c>
      <c r="L234" s="222"/>
      <c r="M234" s="223" t="s">
        <v>19</v>
      </c>
      <c r="N234" s="224" t="s">
        <v>42</v>
      </c>
      <c r="O234" s="87"/>
      <c r="P234" s="225">
        <f>O234*H234</f>
        <v>0</v>
      </c>
      <c r="Q234" s="225">
        <v>0</v>
      </c>
      <c r="R234" s="225">
        <f>Q234*H234</f>
        <v>0</v>
      </c>
      <c r="S234" s="225">
        <v>0</v>
      </c>
      <c r="T234" s="226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27" t="s">
        <v>80</v>
      </c>
      <c r="AT234" s="227" t="s">
        <v>138</v>
      </c>
      <c r="AU234" s="227" t="s">
        <v>149</v>
      </c>
      <c r="AY234" s="20" t="s">
        <v>135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78</v>
      </c>
      <c r="BK234" s="228">
        <f>ROUND(I234*H234,2)</f>
        <v>0</v>
      </c>
      <c r="BL234" s="20" t="s">
        <v>78</v>
      </c>
      <c r="BM234" s="227" t="s">
        <v>614</v>
      </c>
    </row>
    <row r="235" s="2" customFormat="1" ht="16.5" customHeight="1">
      <c r="A235" s="41"/>
      <c r="B235" s="42"/>
      <c r="C235" s="215" t="s">
        <v>615</v>
      </c>
      <c r="D235" s="215" t="s">
        <v>138</v>
      </c>
      <c r="E235" s="216" t="s">
        <v>616</v>
      </c>
      <c r="F235" s="217" t="s">
        <v>617</v>
      </c>
      <c r="G235" s="218" t="s">
        <v>152</v>
      </c>
      <c r="H235" s="219">
        <v>6</v>
      </c>
      <c r="I235" s="220"/>
      <c r="J235" s="221">
        <f>ROUND(I235*H235,2)</f>
        <v>0</v>
      </c>
      <c r="K235" s="217" t="s">
        <v>142</v>
      </c>
      <c r="L235" s="222"/>
      <c r="M235" s="223" t="s">
        <v>19</v>
      </c>
      <c r="N235" s="224" t="s">
        <v>42</v>
      </c>
      <c r="O235" s="87"/>
      <c r="P235" s="225">
        <f>O235*H235</f>
        <v>0</v>
      </c>
      <c r="Q235" s="225">
        <v>0</v>
      </c>
      <c r="R235" s="225">
        <f>Q235*H235</f>
        <v>0</v>
      </c>
      <c r="S235" s="225">
        <v>0</v>
      </c>
      <c r="T235" s="226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7" t="s">
        <v>80</v>
      </c>
      <c r="AT235" s="227" t="s">
        <v>138</v>
      </c>
      <c r="AU235" s="227" t="s">
        <v>149</v>
      </c>
      <c r="AY235" s="20" t="s">
        <v>135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78</v>
      </c>
      <c r="BK235" s="228">
        <f>ROUND(I235*H235,2)</f>
        <v>0</v>
      </c>
      <c r="BL235" s="20" t="s">
        <v>78</v>
      </c>
      <c r="BM235" s="227" t="s">
        <v>618</v>
      </c>
    </row>
    <row r="236" s="2" customFormat="1" ht="24.15" customHeight="1">
      <c r="A236" s="41"/>
      <c r="B236" s="42"/>
      <c r="C236" s="215" t="s">
        <v>619</v>
      </c>
      <c r="D236" s="215" t="s">
        <v>138</v>
      </c>
      <c r="E236" s="216" t="s">
        <v>620</v>
      </c>
      <c r="F236" s="217" t="s">
        <v>621</v>
      </c>
      <c r="G236" s="218" t="s">
        <v>152</v>
      </c>
      <c r="H236" s="219">
        <v>2</v>
      </c>
      <c r="I236" s="220"/>
      <c r="J236" s="221">
        <f>ROUND(I236*H236,2)</f>
        <v>0</v>
      </c>
      <c r="K236" s="217" t="s">
        <v>142</v>
      </c>
      <c r="L236" s="222"/>
      <c r="M236" s="223" t="s">
        <v>19</v>
      </c>
      <c r="N236" s="224" t="s">
        <v>42</v>
      </c>
      <c r="O236" s="87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7" t="s">
        <v>80</v>
      </c>
      <c r="AT236" s="227" t="s">
        <v>138</v>
      </c>
      <c r="AU236" s="227" t="s">
        <v>149</v>
      </c>
      <c r="AY236" s="20" t="s">
        <v>135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78</v>
      </c>
      <c r="BK236" s="228">
        <f>ROUND(I236*H236,2)</f>
        <v>0</v>
      </c>
      <c r="BL236" s="20" t="s">
        <v>78</v>
      </c>
      <c r="BM236" s="227" t="s">
        <v>622</v>
      </c>
    </row>
    <row r="237" s="2" customFormat="1" ht="21.75" customHeight="1">
      <c r="A237" s="41"/>
      <c r="B237" s="42"/>
      <c r="C237" s="215" t="s">
        <v>623</v>
      </c>
      <c r="D237" s="215" t="s">
        <v>138</v>
      </c>
      <c r="E237" s="216" t="s">
        <v>624</v>
      </c>
      <c r="F237" s="217" t="s">
        <v>625</v>
      </c>
      <c r="G237" s="218" t="s">
        <v>152</v>
      </c>
      <c r="H237" s="219">
        <v>2</v>
      </c>
      <c r="I237" s="220"/>
      <c r="J237" s="221">
        <f>ROUND(I237*H237,2)</f>
        <v>0</v>
      </c>
      <c r="K237" s="217" t="s">
        <v>142</v>
      </c>
      <c r="L237" s="222"/>
      <c r="M237" s="223" t="s">
        <v>19</v>
      </c>
      <c r="N237" s="224" t="s">
        <v>42</v>
      </c>
      <c r="O237" s="87"/>
      <c r="P237" s="225">
        <f>O237*H237</f>
        <v>0</v>
      </c>
      <c r="Q237" s="225">
        <v>0</v>
      </c>
      <c r="R237" s="225">
        <f>Q237*H237</f>
        <v>0</v>
      </c>
      <c r="S237" s="225">
        <v>0</v>
      </c>
      <c r="T237" s="226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7" t="s">
        <v>80</v>
      </c>
      <c r="AT237" s="227" t="s">
        <v>138</v>
      </c>
      <c r="AU237" s="227" t="s">
        <v>149</v>
      </c>
      <c r="AY237" s="20" t="s">
        <v>135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78</v>
      </c>
      <c r="BK237" s="228">
        <f>ROUND(I237*H237,2)</f>
        <v>0</v>
      </c>
      <c r="BL237" s="20" t="s">
        <v>78</v>
      </c>
      <c r="BM237" s="227" t="s">
        <v>626</v>
      </c>
    </row>
    <row r="238" s="2" customFormat="1" ht="16.5" customHeight="1">
      <c r="A238" s="41"/>
      <c r="B238" s="42"/>
      <c r="C238" s="215" t="s">
        <v>627</v>
      </c>
      <c r="D238" s="215" t="s">
        <v>138</v>
      </c>
      <c r="E238" s="216" t="s">
        <v>628</v>
      </c>
      <c r="F238" s="217" t="s">
        <v>629</v>
      </c>
      <c r="G238" s="218" t="s">
        <v>152</v>
      </c>
      <c r="H238" s="219">
        <v>2</v>
      </c>
      <c r="I238" s="220"/>
      <c r="J238" s="221">
        <f>ROUND(I238*H238,2)</f>
        <v>0</v>
      </c>
      <c r="K238" s="217" t="s">
        <v>142</v>
      </c>
      <c r="L238" s="222"/>
      <c r="M238" s="223" t="s">
        <v>19</v>
      </c>
      <c r="N238" s="224" t="s">
        <v>42</v>
      </c>
      <c r="O238" s="87"/>
      <c r="P238" s="225">
        <f>O238*H238</f>
        <v>0</v>
      </c>
      <c r="Q238" s="225">
        <v>0</v>
      </c>
      <c r="R238" s="225">
        <f>Q238*H238</f>
        <v>0</v>
      </c>
      <c r="S238" s="225">
        <v>0</v>
      </c>
      <c r="T238" s="226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7" t="s">
        <v>80</v>
      </c>
      <c r="AT238" s="227" t="s">
        <v>138</v>
      </c>
      <c r="AU238" s="227" t="s">
        <v>149</v>
      </c>
      <c r="AY238" s="20" t="s">
        <v>135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78</v>
      </c>
      <c r="BK238" s="228">
        <f>ROUND(I238*H238,2)</f>
        <v>0</v>
      </c>
      <c r="BL238" s="20" t="s">
        <v>78</v>
      </c>
      <c r="BM238" s="227" t="s">
        <v>630</v>
      </c>
    </row>
    <row r="239" s="2" customFormat="1" ht="16.5" customHeight="1">
      <c r="A239" s="41"/>
      <c r="B239" s="42"/>
      <c r="C239" s="215" t="s">
        <v>631</v>
      </c>
      <c r="D239" s="215" t="s">
        <v>138</v>
      </c>
      <c r="E239" s="216" t="s">
        <v>632</v>
      </c>
      <c r="F239" s="217" t="s">
        <v>633</v>
      </c>
      <c r="G239" s="218" t="s">
        <v>152</v>
      </c>
      <c r="H239" s="219">
        <v>2</v>
      </c>
      <c r="I239" s="220"/>
      <c r="J239" s="221">
        <f>ROUND(I239*H239,2)</f>
        <v>0</v>
      </c>
      <c r="K239" s="217" t="s">
        <v>142</v>
      </c>
      <c r="L239" s="222"/>
      <c r="M239" s="223" t="s">
        <v>19</v>
      </c>
      <c r="N239" s="224" t="s">
        <v>42</v>
      </c>
      <c r="O239" s="87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27" t="s">
        <v>80</v>
      </c>
      <c r="AT239" s="227" t="s">
        <v>138</v>
      </c>
      <c r="AU239" s="227" t="s">
        <v>149</v>
      </c>
      <c r="AY239" s="20" t="s">
        <v>135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78</v>
      </c>
      <c r="BK239" s="228">
        <f>ROUND(I239*H239,2)</f>
        <v>0</v>
      </c>
      <c r="BL239" s="20" t="s">
        <v>78</v>
      </c>
      <c r="BM239" s="227" t="s">
        <v>634</v>
      </c>
    </row>
    <row r="240" s="2" customFormat="1" ht="16.5" customHeight="1">
      <c r="A240" s="41"/>
      <c r="B240" s="42"/>
      <c r="C240" s="215" t="s">
        <v>635</v>
      </c>
      <c r="D240" s="215" t="s">
        <v>138</v>
      </c>
      <c r="E240" s="216" t="s">
        <v>636</v>
      </c>
      <c r="F240" s="217" t="s">
        <v>637</v>
      </c>
      <c r="G240" s="218" t="s">
        <v>141</v>
      </c>
      <c r="H240" s="219">
        <v>10</v>
      </c>
      <c r="I240" s="220"/>
      <c r="J240" s="221">
        <f>ROUND(I240*H240,2)</f>
        <v>0</v>
      </c>
      <c r="K240" s="217" t="s">
        <v>142</v>
      </c>
      <c r="L240" s="222"/>
      <c r="M240" s="223" t="s">
        <v>19</v>
      </c>
      <c r="N240" s="224" t="s">
        <v>42</v>
      </c>
      <c r="O240" s="87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7" t="s">
        <v>80</v>
      </c>
      <c r="AT240" s="227" t="s">
        <v>138</v>
      </c>
      <c r="AU240" s="227" t="s">
        <v>149</v>
      </c>
      <c r="AY240" s="20" t="s">
        <v>135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78</v>
      </c>
      <c r="BK240" s="228">
        <f>ROUND(I240*H240,2)</f>
        <v>0</v>
      </c>
      <c r="BL240" s="20" t="s">
        <v>78</v>
      </c>
      <c r="BM240" s="227" t="s">
        <v>638</v>
      </c>
    </row>
    <row r="241" s="2" customFormat="1" ht="16.5" customHeight="1">
      <c r="A241" s="41"/>
      <c r="B241" s="42"/>
      <c r="C241" s="215" t="s">
        <v>639</v>
      </c>
      <c r="D241" s="215" t="s">
        <v>138</v>
      </c>
      <c r="E241" s="216" t="s">
        <v>640</v>
      </c>
      <c r="F241" s="217" t="s">
        <v>641</v>
      </c>
      <c r="G241" s="218" t="s">
        <v>642</v>
      </c>
      <c r="H241" s="219">
        <v>2</v>
      </c>
      <c r="I241" s="220"/>
      <c r="J241" s="221">
        <f>ROUND(I241*H241,2)</f>
        <v>0</v>
      </c>
      <c r="K241" s="217" t="s">
        <v>142</v>
      </c>
      <c r="L241" s="222"/>
      <c r="M241" s="223" t="s">
        <v>19</v>
      </c>
      <c r="N241" s="224" t="s">
        <v>42</v>
      </c>
      <c r="O241" s="87"/>
      <c r="P241" s="225">
        <f>O241*H241</f>
        <v>0</v>
      </c>
      <c r="Q241" s="225">
        <v>0</v>
      </c>
      <c r="R241" s="225">
        <f>Q241*H241</f>
        <v>0</v>
      </c>
      <c r="S241" s="225">
        <v>0</v>
      </c>
      <c r="T241" s="226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7" t="s">
        <v>80</v>
      </c>
      <c r="AT241" s="227" t="s">
        <v>138</v>
      </c>
      <c r="AU241" s="227" t="s">
        <v>149</v>
      </c>
      <c r="AY241" s="20" t="s">
        <v>135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78</v>
      </c>
      <c r="BK241" s="228">
        <f>ROUND(I241*H241,2)</f>
        <v>0</v>
      </c>
      <c r="BL241" s="20" t="s">
        <v>78</v>
      </c>
      <c r="BM241" s="227" t="s">
        <v>643</v>
      </c>
    </row>
    <row r="242" s="2" customFormat="1" ht="16.5" customHeight="1">
      <c r="A242" s="41"/>
      <c r="B242" s="42"/>
      <c r="C242" s="215" t="s">
        <v>644</v>
      </c>
      <c r="D242" s="215" t="s">
        <v>138</v>
      </c>
      <c r="E242" s="216" t="s">
        <v>645</v>
      </c>
      <c r="F242" s="217" t="s">
        <v>646</v>
      </c>
      <c r="G242" s="218" t="s">
        <v>152</v>
      </c>
      <c r="H242" s="219">
        <v>2</v>
      </c>
      <c r="I242" s="220"/>
      <c r="J242" s="221">
        <f>ROUND(I242*H242,2)</f>
        <v>0</v>
      </c>
      <c r="K242" s="217" t="s">
        <v>142</v>
      </c>
      <c r="L242" s="222"/>
      <c r="M242" s="223" t="s">
        <v>19</v>
      </c>
      <c r="N242" s="224" t="s">
        <v>42</v>
      </c>
      <c r="O242" s="87"/>
      <c r="P242" s="225">
        <f>O242*H242</f>
        <v>0</v>
      </c>
      <c r="Q242" s="225">
        <v>0</v>
      </c>
      <c r="R242" s="225">
        <f>Q242*H242</f>
        <v>0</v>
      </c>
      <c r="S242" s="225">
        <v>0</v>
      </c>
      <c r="T242" s="226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7" t="s">
        <v>80</v>
      </c>
      <c r="AT242" s="227" t="s">
        <v>138</v>
      </c>
      <c r="AU242" s="227" t="s">
        <v>149</v>
      </c>
      <c r="AY242" s="20" t="s">
        <v>135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78</v>
      </c>
      <c r="BK242" s="228">
        <f>ROUND(I242*H242,2)</f>
        <v>0</v>
      </c>
      <c r="BL242" s="20" t="s">
        <v>78</v>
      </c>
      <c r="BM242" s="227" t="s">
        <v>647</v>
      </c>
    </row>
    <row r="243" s="2" customFormat="1" ht="16.5" customHeight="1">
      <c r="A243" s="41"/>
      <c r="B243" s="42"/>
      <c r="C243" s="229" t="s">
        <v>648</v>
      </c>
      <c r="D243" s="229" t="s">
        <v>145</v>
      </c>
      <c r="E243" s="230" t="s">
        <v>649</v>
      </c>
      <c r="F243" s="231" t="s">
        <v>650</v>
      </c>
      <c r="G243" s="232" t="s">
        <v>152</v>
      </c>
      <c r="H243" s="233">
        <v>2</v>
      </c>
      <c r="I243" s="234"/>
      <c r="J243" s="235">
        <f>ROUND(I243*H243,2)</f>
        <v>0</v>
      </c>
      <c r="K243" s="231" t="s">
        <v>142</v>
      </c>
      <c r="L243" s="47"/>
      <c r="M243" s="236" t="s">
        <v>19</v>
      </c>
      <c r="N243" s="237" t="s">
        <v>42</v>
      </c>
      <c r="O243" s="87"/>
      <c r="P243" s="225">
        <f>O243*H243</f>
        <v>0</v>
      </c>
      <c r="Q243" s="225">
        <v>0</v>
      </c>
      <c r="R243" s="225">
        <f>Q243*H243</f>
        <v>0</v>
      </c>
      <c r="S243" s="225">
        <v>0</v>
      </c>
      <c r="T243" s="226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27" t="s">
        <v>78</v>
      </c>
      <c r="AT243" s="227" t="s">
        <v>145</v>
      </c>
      <c r="AU243" s="227" t="s">
        <v>149</v>
      </c>
      <c r="AY243" s="20" t="s">
        <v>135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78</v>
      </c>
      <c r="BK243" s="228">
        <f>ROUND(I243*H243,2)</f>
        <v>0</v>
      </c>
      <c r="BL243" s="20" t="s">
        <v>78</v>
      </c>
      <c r="BM243" s="227" t="s">
        <v>651</v>
      </c>
    </row>
    <row r="244" s="16" customFormat="1" ht="20.88" customHeight="1">
      <c r="A244" s="16"/>
      <c r="B244" s="271"/>
      <c r="C244" s="272"/>
      <c r="D244" s="273" t="s">
        <v>70</v>
      </c>
      <c r="E244" s="273" t="s">
        <v>652</v>
      </c>
      <c r="F244" s="273" t="s">
        <v>653</v>
      </c>
      <c r="G244" s="272"/>
      <c r="H244" s="272"/>
      <c r="I244" s="274"/>
      <c r="J244" s="275">
        <f>BK244</f>
        <v>0</v>
      </c>
      <c r="K244" s="272"/>
      <c r="L244" s="276"/>
      <c r="M244" s="277"/>
      <c r="N244" s="278"/>
      <c r="O244" s="278"/>
      <c r="P244" s="279">
        <f>SUM(P245:P280)</f>
        <v>0</v>
      </c>
      <c r="Q244" s="278"/>
      <c r="R244" s="279">
        <f>SUM(R245:R280)</f>
        <v>0</v>
      </c>
      <c r="S244" s="278"/>
      <c r="T244" s="280">
        <f>SUM(T245:T280)</f>
        <v>0</v>
      </c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R244" s="281" t="s">
        <v>78</v>
      </c>
      <c r="AT244" s="282" t="s">
        <v>70</v>
      </c>
      <c r="AU244" s="282" t="s">
        <v>149</v>
      </c>
      <c r="AY244" s="281" t="s">
        <v>135</v>
      </c>
      <c r="BK244" s="283">
        <f>SUM(BK245:BK280)</f>
        <v>0</v>
      </c>
    </row>
    <row r="245" s="2" customFormat="1" ht="16.5" customHeight="1">
      <c r="A245" s="41"/>
      <c r="B245" s="42"/>
      <c r="C245" s="215" t="s">
        <v>654</v>
      </c>
      <c r="D245" s="215" t="s">
        <v>138</v>
      </c>
      <c r="E245" s="216" t="s">
        <v>655</v>
      </c>
      <c r="F245" s="217" t="s">
        <v>656</v>
      </c>
      <c r="G245" s="218" t="s">
        <v>141</v>
      </c>
      <c r="H245" s="219">
        <v>35</v>
      </c>
      <c r="I245" s="220"/>
      <c r="J245" s="221">
        <f>ROUND(I245*H245,2)</f>
        <v>0</v>
      </c>
      <c r="K245" s="217" t="s">
        <v>19</v>
      </c>
      <c r="L245" s="222"/>
      <c r="M245" s="223" t="s">
        <v>19</v>
      </c>
      <c r="N245" s="224" t="s">
        <v>42</v>
      </c>
      <c r="O245" s="87"/>
      <c r="P245" s="225">
        <f>O245*H245</f>
        <v>0</v>
      </c>
      <c r="Q245" s="225">
        <v>0</v>
      </c>
      <c r="R245" s="225">
        <f>Q245*H245</f>
        <v>0</v>
      </c>
      <c r="S245" s="225">
        <v>0</v>
      </c>
      <c r="T245" s="226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7" t="s">
        <v>80</v>
      </c>
      <c r="AT245" s="227" t="s">
        <v>138</v>
      </c>
      <c r="AU245" s="227" t="s">
        <v>153</v>
      </c>
      <c r="AY245" s="20" t="s">
        <v>135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78</v>
      </c>
      <c r="BK245" s="228">
        <f>ROUND(I245*H245,2)</f>
        <v>0</v>
      </c>
      <c r="BL245" s="20" t="s">
        <v>78</v>
      </c>
      <c r="BM245" s="227" t="s">
        <v>657</v>
      </c>
    </row>
    <row r="246" s="2" customFormat="1" ht="16.5" customHeight="1">
      <c r="A246" s="41"/>
      <c r="B246" s="42"/>
      <c r="C246" s="229" t="s">
        <v>658</v>
      </c>
      <c r="D246" s="229" t="s">
        <v>145</v>
      </c>
      <c r="E246" s="230" t="s">
        <v>659</v>
      </c>
      <c r="F246" s="231" t="s">
        <v>656</v>
      </c>
      <c r="G246" s="232" t="s">
        <v>141</v>
      </c>
      <c r="H246" s="233">
        <v>35</v>
      </c>
      <c r="I246" s="234"/>
      <c r="J246" s="235">
        <f>ROUND(I246*H246,2)</f>
        <v>0</v>
      </c>
      <c r="K246" s="231" t="s">
        <v>19</v>
      </c>
      <c r="L246" s="47"/>
      <c r="M246" s="236" t="s">
        <v>19</v>
      </c>
      <c r="N246" s="237" t="s">
        <v>42</v>
      </c>
      <c r="O246" s="87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27" t="s">
        <v>78</v>
      </c>
      <c r="AT246" s="227" t="s">
        <v>145</v>
      </c>
      <c r="AU246" s="227" t="s">
        <v>153</v>
      </c>
      <c r="AY246" s="20" t="s">
        <v>135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78</v>
      </c>
      <c r="BK246" s="228">
        <f>ROUND(I246*H246,2)</f>
        <v>0</v>
      </c>
      <c r="BL246" s="20" t="s">
        <v>78</v>
      </c>
      <c r="BM246" s="227" t="s">
        <v>660</v>
      </c>
    </row>
    <row r="247" s="2" customFormat="1" ht="16.5" customHeight="1">
      <c r="A247" s="41"/>
      <c r="B247" s="42"/>
      <c r="C247" s="215" t="s">
        <v>661</v>
      </c>
      <c r="D247" s="215" t="s">
        <v>138</v>
      </c>
      <c r="E247" s="216" t="s">
        <v>662</v>
      </c>
      <c r="F247" s="217" t="s">
        <v>663</v>
      </c>
      <c r="G247" s="218" t="s">
        <v>141</v>
      </c>
      <c r="H247" s="219">
        <v>35</v>
      </c>
      <c r="I247" s="220"/>
      <c r="J247" s="221">
        <f>ROUND(I247*H247,2)</f>
        <v>0</v>
      </c>
      <c r="K247" s="217" t="s">
        <v>19</v>
      </c>
      <c r="L247" s="222"/>
      <c r="M247" s="223" t="s">
        <v>19</v>
      </c>
      <c r="N247" s="224" t="s">
        <v>42</v>
      </c>
      <c r="O247" s="87"/>
      <c r="P247" s="225">
        <f>O247*H247</f>
        <v>0</v>
      </c>
      <c r="Q247" s="225">
        <v>0</v>
      </c>
      <c r="R247" s="225">
        <f>Q247*H247</f>
        <v>0</v>
      </c>
      <c r="S247" s="225">
        <v>0</v>
      </c>
      <c r="T247" s="226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7" t="s">
        <v>80</v>
      </c>
      <c r="AT247" s="227" t="s">
        <v>138</v>
      </c>
      <c r="AU247" s="227" t="s">
        <v>153</v>
      </c>
      <c r="AY247" s="20" t="s">
        <v>135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78</v>
      </c>
      <c r="BK247" s="228">
        <f>ROUND(I247*H247,2)</f>
        <v>0</v>
      </c>
      <c r="BL247" s="20" t="s">
        <v>78</v>
      </c>
      <c r="BM247" s="227" t="s">
        <v>664</v>
      </c>
    </row>
    <row r="248" s="2" customFormat="1" ht="16.5" customHeight="1">
      <c r="A248" s="41"/>
      <c r="B248" s="42"/>
      <c r="C248" s="229" t="s">
        <v>665</v>
      </c>
      <c r="D248" s="229" t="s">
        <v>145</v>
      </c>
      <c r="E248" s="230" t="s">
        <v>666</v>
      </c>
      <c r="F248" s="231" t="s">
        <v>663</v>
      </c>
      <c r="G248" s="232" t="s">
        <v>141</v>
      </c>
      <c r="H248" s="233">
        <v>35</v>
      </c>
      <c r="I248" s="234"/>
      <c r="J248" s="235">
        <f>ROUND(I248*H248,2)</f>
        <v>0</v>
      </c>
      <c r="K248" s="231" t="s">
        <v>19</v>
      </c>
      <c r="L248" s="47"/>
      <c r="M248" s="236" t="s">
        <v>19</v>
      </c>
      <c r="N248" s="237" t="s">
        <v>42</v>
      </c>
      <c r="O248" s="87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27" t="s">
        <v>78</v>
      </c>
      <c r="AT248" s="227" t="s">
        <v>145</v>
      </c>
      <c r="AU248" s="227" t="s">
        <v>153</v>
      </c>
      <c r="AY248" s="20" t="s">
        <v>135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78</v>
      </c>
      <c r="BK248" s="228">
        <f>ROUND(I248*H248,2)</f>
        <v>0</v>
      </c>
      <c r="BL248" s="20" t="s">
        <v>78</v>
      </c>
      <c r="BM248" s="227" t="s">
        <v>667</v>
      </c>
    </row>
    <row r="249" s="2" customFormat="1" ht="16.5" customHeight="1">
      <c r="A249" s="41"/>
      <c r="B249" s="42"/>
      <c r="C249" s="215" t="s">
        <v>668</v>
      </c>
      <c r="D249" s="215" t="s">
        <v>138</v>
      </c>
      <c r="E249" s="216" t="s">
        <v>669</v>
      </c>
      <c r="F249" s="217" t="s">
        <v>670</v>
      </c>
      <c r="G249" s="218" t="s">
        <v>152</v>
      </c>
      <c r="H249" s="219">
        <v>2</v>
      </c>
      <c r="I249" s="220"/>
      <c r="J249" s="221">
        <f>ROUND(I249*H249,2)</f>
        <v>0</v>
      </c>
      <c r="K249" s="217" t="s">
        <v>19</v>
      </c>
      <c r="L249" s="222"/>
      <c r="M249" s="223" t="s">
        <v>19</v>
      </c>
      <c r="N249" s="224" t="s">
        <v>42</v>
      </c>
      <c r="O249" s="87"/>
      <c r="P249" s="225">
        <f>O249*H249</f>
        <v>0</v>
      </c>
      <c r="Q249" s="225">
        <v>0</v>
      </c>
      <c r="R249" s="225">
        <f>Q249*H249</f>
        <v>0</v>
      </c>
      <c r="S249" s="225">
        <v>0</v>
      </c>
      <c r="T249" s="226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27" t="s">
        <v>80</v>
      </c>
      <c r="AT249" s="227" t="s">
        <v>138</v>
      </c>
      <c r="AU249" s="227" t="s">
        <v>153</v>
      </c>
      <c r="AY249" s="20" t="s">
        <v>135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78</v>
      </c>
      <c r="BK249" s="228">
        <f>ROUND(I249*H249,2)</f>
        <v>0</v>
      </c>
      <c r="BL249" s="20" t="s">
        <v>78</v>
      </c>
      <c r="BM249" s="227" t="s">
        <v>671</v>
      </c>
    </row>
    <row r="250" s="2" customFormat="1" ht="16.5" customHeight="1">
      <c r="A250" s="41"/>
      <c r="B250" s="42"/>
      <c r="C250" s="229" t="s">
        <v>184</v>
      </c>
      <c r="D250" s="229" t="s">
        <v>145</v>
      </c>
      <c r="E250" s="230" t="s">
        <v>672</v>
      </c>
      <c r="F250" s="231" t="s">
        <v>670</v>
      </c>
      <c r="G250" s="232" t="s">
        <v>152</v>
      </c>
      <c r="H250" s="233">
        <v>2</v>
      </c>
      <c r="I250" s="234"/>
      <c r="J250" s="235">
        <f>ROUND(I250*H250,2)</f>
        <v>0</v>
      </c>
      <c r="K250" s="231" t="s">
        <v>19</v>
      </c>
      <c r="L250" s="47"/>
      <c r="M250" s="236" t="s">
        <v>19</v>
      </c>
      <c r="N250" s="237" t="s">
        <v>42</v>
      </c>
      <c r="O250" s="87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7" t="s">
        <v>78</v>
      </c>
      <c r="AT250" s="227" t="s">
        <v>145</v>
      </c>
      <c r="AU250" s="227" t="s">
        <v>153</v>
      </c>
      <c r="AY250" s="20" t="s">
        <v>135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78</v>
      </c>
      <c r="BK250" s="228">
        <f>ROUND(I250*H250,2)</f>
        <v>0</v>
      </c>
      <c r="BL250" s="20" t="s">
        <v>78</v>
      </c>
      <c r="BM250" s="227" t="s">
        <v>673</v>
      </c>
    </row>
    <row r="251" s="2" customFormat="1" ht="16.5" customHeight="1">
      <c r="A251" s="41"/>
      <c r="B251" s="42"/>
      <c r="C251" s="215" t="s">
        <v>674</v>
      </c>
      <c r="D251" s="215" t="s">
        <v>138</v>
      </c>
      <c r="E251" s="216" t="s">
        <v>675</v>
      </c>
      <c r="F251" s="217" t="s">
        <v>676</v>
      </c>
      <c r="G251" s="218" t="s">
        <v>152</v>
      </c>
      <c r="H251" s="219">
        <v>1</v>
      </c>
      <c r="I251" s="220"/>
      <c r="J251" s="221">
        <f>ROUND(I251*H251,2)</f>
        <v>0</v>
      </c>
      <c r="K251" s="217" t="s">
        <v>19</v>
      </c>
      <c r="L251" s="222"/>
      <c r="M251" s="223" t="s">
        <v>19</v>
      </c>
      <c r="N251" s="224" t="s">
        <v>42</v>
      </c>
      <c r="O251" s="87"/>
      <c r="P251" s="225">
        <f>O251*H251</f>
        <v>0</v>
      </c>
      <c r="Q251" s="225">
        <v>0</v>
      </c>
      <c r="R251" s="225">
        <f>Q251*H251</f>
        <v>0</v>
      </c>
      <c r="S251" s="225">
        <v>0</v>
      </c>
      <c r="T251" s="226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7" t="s">
        <v>80</v>
      </c>
      <c r="AT251" s="227" t="s">
        <v>138</v>
      </c>
      <c r="AU251" s="227" t="s">
        <v>153</v>
      </c>
      <c r="AY251" s="20" t="s">
        <v>135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78</v>
      </c>
      <c r="BK251" s="228">
        <f>ROUND(I251*H251,2)</f>
        <v>0</v>
      </c>
      <c r="BL251" s="20" t="s">
        <v>78</v>
      </c>
      <c r="BM251" s="227" t="s">
        <v>677</v>
      </c>
    </row>
    <row r="252" s="2" customFormat="1" ht="16.5" customHeight="1">
      <c r="A252" s="41"/>
      <c r="B252" s="42"/>
      <c r="C252" s="229" t="s">
        <v>678</v>
      </c>
      <c r="D252" s="229" t="s">
        <v>145</v>
      </c>
      <c r="E252" s="230" t="s">
        <v>679</v>
      </c>
      <c r="F252" s="231" t="s">
        <v>676</v>
      </c>
      <c r="G252" s="232" t="s">
        <v>152</v>
      </c>
      <c r="H252" s="233">
        <v>1</v>
      </c>
      <c r="I252" s="234"/>
      <c r="J252" s="235">
        <f>ROUND(I252*H252,2)</f>
        <v>0</v>
      </c>
      <c r="K252" s="231" t="s">
        <v>19</v>
      </c>
      <c r="L252" s="47"/>
      <c r="M252" s="236" t="s">
        <v>19</v>
      </c>
      <c r="N252" s="237" t="s">
        <v>42</v>
      </c>
      <c r="O252" s="87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7" t="s">
        <v>78</v>
      </c>
      <c r="AT252" s="227" t="s">
        <v>145</v>
      </c>
      <c r="AU252" s="227" t="s">
        <v>153</v>
      </c>
      <c r="AY252" s="20" t="s">
        <v>135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78</v>
      </c>
      <c r="BK252" s="228">
        <f>ROUND(I252*H252,2)</f>
        <v>0</v>
      </c>
      <c r="BL252" s="20" t="s">
        <v>78</v>
      </c>
      <c r="BM252" s="227" t="s">
        <v>680</v>
      </c>
    </row>
    <row r="253" s="2" customFormat="1" ht="16.5" customHeight="1">
      <c r="A253" s="41"/>
      <c r="B253" s="42"/>
      <c r="C253" s="215" t="s">
        <v>681</v>
      </c>
      <c r="D253" s="215" t="s">
        <v>138</v>
      </c>
      <c r="E253" s="216" t="s">
        <v>682</v>
      </c>
      <c r="F253" s="217" t="s">
        <v>683</v>
      </c>
      <c r="G253" s="218" t="s">
        <v>152</v>
      </c>
      <c r="H253" s="219">
        <v>2</v>
      </c>
      <c r="I253" s="220"/>
      <c r="J253" s="221">
        <f>ROUND(I253*H253,2)</f>
        <v>0</v>
      </c>
      <c r="K253" s="217" t="s">
        <v>19</v>
      </c>
      <c r="L253" s="222"/>
      <c r="M253" s="223" t="s">
        <v>19</v>
      </c>
      <c r="N253" s="224" t="s">
        <v>42</v>
      </c>
      <c r="O253" s="87"/>
      <c r="P253" s="225">
        <f>O253*H253</f>
        <v>0</v>
      </c>
      <c r="Q253" s="225">
        <v>0</v>
      </c>
      <c r="R253" s="225">
        <f>Q253*H253</f>
        <v>0</v>
      </c>
      <c r="S253" s="225">
        <v>0</v>
      </c>
      <c r="T253" s="226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27" t="s">
        <v>80</v>
      </c>
      <c r="AT253" s="227" t="s">
        <v>138</v>
      </c>
      <c r="AU253" s="227" t="s">
        <v>153</v>
      </c>
      <c r="AY253" s="20" t="s">
        <v>135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78</v>
      </c>
      <c r="BK253" s="228">
        <f>ROUND(I253*H253,2)</f>
        <v>0</v>
      </c>
      <c r="BL253" s="20" t="s">
        <v>78</v>
      </c>
      <c r="BM253" s="227" t="s">
        <v>684</v>
      </c>
    </row>
    <row r="254" s="2" customFormat="1" ht="16.5" customHeight="1">
      <c r="A254" s="41"/>
      <c r="B254" s="42"/>
      <c r="C254" s="229" t="s">
        <v>685</v>
      </c>
      <c r="D254" s="229" t="s">
        <v>145</v>
      </c>
      <c r="E254" s="230" t="s">
        <v>686</v>
      </c>
      <c r="F254" s="231" t="s">
        <v>683</v>
      </c>
      <c r="G254" s="232" t="s">
        <v>152</v>
      </c>
      <c r="H254" s="233">
        <v>2</v>
      </c>
      <c r="I254" s="234"/>
      <c r="J254" s="235">
        <f>ROUND(I254*H254,2)</f>
        <v>0</v>
      </c>
      <c r="K254" s="231" t="s">
        <v>19</v>
      </c>
      <c r="L254" s="47"/>
      <c r="M254" s="236" t="s">
        <v>19</v>
      </c>
      <c r="N254" s="237" t="s">
        <v>42</v>
      </c>
      <c r="O254" s="87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27" t="s">
        <v>78</v>
      </c>
      <c r="AT254" s="227" t="s">
        <v>145</v>
      </c>
      <c r="AU254" s="227" t="s">
        <v>153</v>
      </c>
      <c r="AY254" s="20" t="s">
        <v>135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78</v>
      </c>
      <c r="BK254" s="228">
        <f>ROUND(I254*H254,2)</f>
        <v>0</v>
      </c>
      <c r="BL254" s="20" t="s">
        <v>78</v>
      </c>
      <c r="BM254" s="227" t="s">
        <v>687</v>
      </c>
    </row>
    <row r="255" s="2" customFormat="1" ht="16.5" customHeight="1">
      <c r="A255" s="41"/>
      <c r="B255" s="42"/>
      <c r="C255" s="215" t="s">
        <v>688</v>
      </c>
      <c r="D255" s="215" t="s">
        <v>138</v>
      </c>
      <c r="E255" s="216" t="s">
        <v>689</v>
      </c>
      <c r="F255" s="217" t="s">
        <v>690</v>
      </c>
      <c r="G255" s="218" t="s">
        <v>152</v>
      </c>
      <c r="H255" s="219">
        <v>1</v>
      </c>
      <c r="I255" s="220"/>
      <c r="J255" s="221">
        <f>ROUND(I255*H255,2)</f>
        <v>0</v>
      </c>
      <c r="K255" s="217" t="s">
        <v>19</v>
      </c>
      <c r="L255" s="222"/>
      <c r="M255" s="223" t="s">
        <v>19</v>
      </c>
      <c r="N255" s="224" t="s">
        <v>42</v>
      </c>
      <c r="O255" s="87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7" t="s">
        <v>80</v>
      </c>
      <c r="AT255" s="227" t="s">
        <v>138</v>
      </c>
      <c r="AU255" s="227" t="s">
        <v>153</v>
      </c>
      <c r="AY255" s="20" t="s">
        <v>135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78</v>
      </c>
      <c r="BK255" s="228">
        <f>ROUND(I255*H255,2)</f>
        <v>0</v>
      </c>
      <c r="BL255" s="20" t="s">
        <v>78</v>
      </c>
      <c r="BM255" s="227" t="s">
        <v>691</v>
      </c>
    </row>
    <row r="256" s="2" customFormat="1" ht="16.5" customHeight="1">
      <c r="A256" s="41"/>
      <c r="B256" s="42"/>
      <c r="C256" s="229" t="s">
        <v>692</v>
      </c>
      <c r="D256" s="229" t="s">
        <v>145</v>
      </c>
      <c r="E256" s="230" t="s">
        <v>693</v>
      </c>
      <c r="F256" s="231" t="s">
        <v>690</v>
      </c>
      <c r="G256" s="232" t="s">
        <v>152</v>
      </c>
      <c r="H256" s="233">
        <v>1</v>
      </c>
      <c r="I256" s="234"/>
      <c r="J256" s="235">
        <f>ROUND(I256*H256,2)</f>
        <v>0</v>
      </c>
      <c r="K256" s="231" t="s">
        <v>19</v>
      </c>
      <c r="L256" s="47"/>
      <c r="M256" s="236" t="s">
        <v>19</v>
      </c>
      <c r="N256" s="237" t="s">
        <v>42</v>
      </c>
      <c r="O256" s="87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27" t="s">
        <v>78</v>
      </c>
      <c r="AT256" s="227" t="s">
        <v>145</v>
      </c>
      <c r="AU256" s="227" t="s">
        <v>153</v>
      </c>
      <c r="AY256" s="20" t="s">
        <v>135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78</v>
      </c>
      <c r="BK256" s="228">
        <f>ROUND(I256*H256,2)</f>
        <v>0</v>
      </c>
      <c r="BL256" s="20" t="s">
        <v>78</v>
      </c>
      <c r="BM256" s="227" t="s">
        <v>694</v>
      </c>
    </row>
    <row r="257" s="2" customFormat="1" ht="16.5" customHeight="1">
      <c r="A257" s="41"/>
      <c r="B257" s="42"/>
      <c r="C257" s="215" t="s">
        <v>695</v>
      </c>
      <c r="D257" s="215" t="s">
        <v>138</v>
      </c>
      <c r="E257" s="216" t="s">
        <v>696</v>
      </c>
      <c r="F257" s="217" t="s">
        <v>697</v>
      </c>
      <c r="G257" s="218" t="s">
        <v>152</v>
      </c>
      <c r="H257" s="219">
        <v>1</v>
      </c>
      <c r="I257" s="220"/>
      <c r="J257" s="221">
        <f>ROUND(I257*H257,2)</f>
        <v>0</v>
      </c>
      <c r="K257" s="217" t="s">
        <v>19</v>
      </c>
      <c r="L257" s="222"/>
      <c r="M257" s="223" t="s">
        <v>19</v>
      </c>
      <c r="N257" s="224" t="s">
        <v>42</v>
      </c>
      <c r="O257" s="87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7" t="s">
        <v>80</v>
      </c>
      <c r="AT257" s="227" t="s">
        <v>138</v>
      </c>
      <c r="AU257" s="227" t="s">
        <v>153</v>
      </c>
      <c r="AY257" s="20" t="s">
        <v>135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78</v>
      </c>
      <c r="BK257" s="228">
        <f>ROUND(I257*H257,2)</f>
        <v>0</v>
      </c>
      <c r="BL257" s="20" t="s">
        <v>78</v>
      </c>
      <c r="BM257" s="227" t="s">
        <v>698</v>
      </c>
    </row>
    <row r="258" s="2" customFormat="1" ht="16.5" customHeight="1">
      <c r="A258" s="41"/>
      <c r="B258" s="42"/>
      <c r="C258" s="229" t="s">
        <v>699</v>
      </c>
      <c r="D258" s="229" t="s">
        <v>145</v>
      </c>
      <c r="E258" s="230" t="s">
        <v>700</v>
      </c>
      <c r="F258" s="231" t="s">
        <v>701</v>
      </c>
      <c r="G258" s="232" t="s">
        <v>152</v>
      </c>
      <c r="H258" s="233">
        <v>1</v>
      </c>
      <c r="I258" s="234"/>
      <c r="J258" s="235">
        <f>ROUND(I258*H258,2)</f>
        <v>0</v>
      </c>
      <c r="K258" s="231" t="s">
        <v>19</v>
      </c>
      <c r="L258" s="47"/>
      <c r="M258" s="236" t="s">
        <v>19</v>
      </c>
      <c r="N258" s="237" t="s">
        <v>42</v>
      </c>
      <c r="O258" s="87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27" t="s">
        <v>78</v>
      </c>
      <c r="AT258" s="227" t="s">
        <v>145</v>
      </c>
      <c r="AU258" s="227" t="s">
        <v>153</v>
      </c>
      <c r="AY258" s="20" t="s">
        <v>135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78</v>
      </c>
      <c r="BK258" s="228">
        <f>ROUND(I258*H258,2)</f>
        <v>0</v>
      </c>
      <c r="BL258" s="20" t="s">
        <v>78</v>
      </c>
      <c r="BM258" s="227" t="s">
        <v>702</v>
      </c>
    </row>
    <row r="259" s="2" customFormat="1" ht="16.5" customHeight="1">
      <c r="A259" s="41"/>
      <c r="B259" s="42"/>
      <c r="C259" s="215" t="s">
        <v>703</v>
      </c>
      <c r="D259" s="215" t="s">
        <v>138</v>
      </c>
      <c r="E259" s="216" t="s">
        <v>704</v>
      </c>
      <c r="F259" s="217" t="s">
        <v>705</v>
      </c>
      <c r="G259" s="218" t="s">
        <v>152</v>
      </c>
      <c r="H259" s="219">
        <v>1</v>
      </c>
      <c r="I259" s="220"/>
      <c r="J259" s="221">
        <f>ROUND(I259*H259,2)</f>
        <v>0</v>
      </c>
      <c r="K259" s="217" t="s">
        <v>19</v>
      </c>
      <c r="L259" s="222"/>
      <c r="M259" s="223" t="s">
        <v>19</v>
      </c>
      <c r="N259" s="224" t="s">
        <v>42</v>
      </c>
      <c r="O259" s="87"/>
      <c r="P259" s="225">
        <f>O259*H259</f>
        <v>0</v>
      </c>
      <c r="Q259" s="225">
        <v>0</v>
      </c>
      <c r="R259" s="225">
        <f>Q259*H259</f>
        <v>0</v>
      </c>
      <c r="S259" s="225">
        <v>0</v>
      </c>
      <c r="T259" s="226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7" t="s">
        <v>80</v>
      </c>
      <c r="AT259" s="227" t="s">
        <v>138</v>
      </c>
      <c r="AU259" s="227" t="s">
        <v>153</v>
      </c>
      <c r="AY259" s="20" t="s">
        <v>135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78</v>
      </c>
      <c r="BK259" s="228">
        <f>ROUND(I259*H259,2)</f>
        <v>0</v>
      </c>
      <c r="BL259" s="20" t="s">
        <v>78</v>
      </c>
      <c r="BM259" s="227" t="s">
        <v>706</v>
      </c>
    </row>
    <row r="260" s="2" customFormat="1" ht="16.5" customHeight="1">
      <c r="A260" s="41"/>
      <c r="B260" s="42"/>
      <c r="C260" s="229" t="s">
        <v>707</v>
      </c>
      <c r="D260" s="229" t="s">
        <v>145</v>
      </c>
      <c r="E260" s="230" t="s">
        <v>708</v>
      </c>
      <c r="F260" s="231" t="s">
        <v>705</v>
      </c>
      <c r="G260" s="232" t="s">
        <v>152</v>
      </c>
      <c r="H260" s="233">
        <v>1</v>
      </c>
      <c r="I260" s="234"/>
      <c r="J260" s="235">
        <f>ROUND(I260*H260,2)</f>
        <v>0</v>
      </c>
      <c r="K260" s="231" t="s">
        <v>19</v>
      </c>
      <c r="L260" s="47"/>
      <c r="M260" s="236" t="s">
        <v>19</v>
      </c>
      <c r="N260" s="237" t="s">
        <v>42</v>
      </c>
      <c r="O260" s="87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7" t="s">
        <v>78</v>
      </c>
      <c r="AT260" s="227" t="s">
        <v>145</v>
      </c>
      <c r="AU260" s="227" t="s">
        <v>153</v>
      </c>
      <c r="AY260" s="20" t="s">
        <v>135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20" t="s">
        <v>78</v>
      </c>
      <c r="BK260" s="228">
        <f>ROUND(I260*H260,2)</f>
        <v>0</v>
      </c>
      <c r="BL260" s="20" t="s">
        <v>78</v>
      </c>
      <c r="BM260" s="227" t="s">
        <v>709</v>
      </c>
    </row>
    <row r="261" s="2" customFormat="1" ht="16.5" customHeight="1">
      <c r="A261" s="41"/>
      <c r="B261" s="42"/>
      <c r="C261" s="215" t="s">
        <v>710</v>
      </c>
      <c r="D261" s="215" t="s">
        <v>138</v>
      </c>
      <c r="E261" s="216" t="s">
        <v>711</v>
      </c>
      <c r="F261" s="217" t="s">
        <v>712</v>
      </c>
      <c r="G261" s="218" t="s">
        <v>152</v>
      </c>
      <c r="H261" s="219">
        <v>1</v>
      </c>
      <c r="I261" s="220"/>
      <c r="J261" s="221">
        <f>ROUND(I261*H261,2)</f>
        <v>0</v>
      </c>
      <c r="K261" s="217" t="s">
        <v>19</v>
      </c>
      <c r="L261" s="222"/>
      <c r="M261" s="223" t="s">
        <v>19</v>
      </c>
      <c r="N261" s="224" t="s">
        <v>42</v>
      </c>
      <c r="O261" s="87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27" t="s">
        <v>80</v>
      </c>
      <c r="AT261" s="227" t="s">
        <v>138</v>
      </c>
      <c r="AU261" s="227" t="s">
        <v>153</v>
      </c>
      <c r="AY261" s="20" t="s">
        <v>135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78</v>
      </c>
      <c r="BK261" s="228">
        <f>ROUND(I261*H261,2)</f>
        <v>0</v>
      </c>
      <c r="BL261" s="20" t="s">
        <v>78</v>
      </c>
      <c r="BM261" s="227" t="s">
        <v>713</v>
      </c>
    </row>
    <row r="262" s="2" customFormat="1" ht="16.5" customHeight="1">
      <c r="A262" s="41"/>
      <c r="B262" s="42"/>
      <c r="C262" s="229" t="s">
        <v>714</v>
      </c>
      <c r="D262" s="229" t="s">
        <v>145</v>
      </c>
      <c r="E262" s="230" t="s">
        <v>715</v>
      </c>
      <c r="F262" s="231" t="s">
        <v>712</v>
      </c>
      <c r="G262" s="232" t="s">
        <v>152</v>
      </c>
      <c r="H262" s="233">
        <v>1</v>
      </c>
      <c r="I262" s="234"/>
      <c r="J262" s="235">
        <f>ROUND(I262*H262,2)</f>
        <v>0</v>
      </c>
      <c r="K262" s="231" t="s">
        <v>19</v>
      </c>
      <c r="L262" s="47"/>
      <c r="M262" s="236" t="s">
        <v>19</v>
      </c>
      <c r="N262" s="237" t="s">
        <v>42</v>
      </c>
      <c r="O262" s="87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7" t="s">
        <v>78</v>
      </c>
      <c r="AT262" s="227" t="s">
        <v>145</v>
      </c>
      <c r="AU262" s="227" t="s">
        <v>153</v>
      </c>
      <c r="AY262" s="20" t="s">
        <v>135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78</v>
      </c>
      <c r="BK262" s="228">
        <f>ROUND(I262*H262,2)</f>
        <v>0</v>
      </c>
      <c r="BL262" s="20" t="s">
        <v>78</v>
      </c>
      <c r="BM262" s="227" t="s">
        <v>716</v>
      </c>
    </row>
    <row r="263" s="2" customFormat="1" ht="16.5" customHeight="1">
      <c r="A263" s="41"/>
      <c r="B263" s="42"/>
      <c r="C263" s="215" t="s">
        <v>717</v>
      </c>
      <c r="D263" s="215" t="s">
        <v>138</v>
      </c>
      <c r="E263" s="216" t="s">
        <v>718</v>
      </c>
      <c r="F263" s="217" t="s">
        <v>719</v>
      </c>
      <c r="G263" s="218" t="s">
        <v>720</v>
      </c>
      <c r="H263" s="219">
        <v>17</v>
      </c>
      <c r="I263" s="220"/>
      <c r="J263" s="221">
        <f>ROUND(I263*H263,2)</f>
        <v>0</v>
      </c>
      <c r="K263" s="217" t="s">
        <v>19</v>
      </c>
      <c r="L263" s="222"/>
      <c r="M263" s="223" t="s">
        <v>19</v>
      </c>
      <c r="N263" s="224" t="s">
        <v>42</v>
      </c>
      <c r="O263" s="87"/>
      <c r="P263" s="225">
        <f>O263*H263</f>
        <v>0</v>
      </c>
      <c r="Q263" s="225">
        <v>0</v>
      </c>
      <c r="R263" s="225">
        <f>Q263*H263</f>
        <v>0</v>
      </c>
      <c r="S263" s="225">
        <v>0</v>
      </c>
      <c r="T263" s="226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7" t="s">
        <v>80</v>
      </c>
      <c r="AT263" s="227" t="s">
        <v>138</v>
      </c>
      <c r="AU263" s="227" t="s">
        <v>153</v>
      </c>
      <c r="AY263" s="20" t="s">
        <v>135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78</v>
      </c>
      <c r="BK263" s="228">
        <f>ROUND(I263*H263,2)</f>
        <v>0</v>
      </c>
      <c r="BL263" s="20" t="s">
        <v>78</v>
      </c>
      <c r="BM263" s="227" t="s">
        <v>721</v>
      </c>
    </row>
    <row r="264" s="2" customFormat="1">
      <c r="A264" s="41"/>
      <c r="B264" s="42"/>
      <c r="C264" s="43"/>
      <c r="D264" s="240" t="s">
        <v>722</v>
      </c>
      <c r="E264" s="43"/>
      <c r="F264" s="284" t="s">
        <v>723</v>
      </c>
      <c r="G264" s="43"/>
      <c r="H264" s="43"/>
      <c r="I264" s="285"/>
      <c r="J264" s="43"/>
      <c r="K264" s="43"/>
      <c r="L264" s="47"/>
      <c r="M264" s="286"/>
      <c r="N264" s="287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722</v>
      </c>
      <c r="AU264" s="20" t="s">
        <v>153</v>
      </c>
    </row>
    <row r="265" s="2" customFormat="1" ht="16.5" customHeight="1">
      <c r="A265" s="41"/>
      <c r="B265" s="42"/>
      <c r="C265" s="229" t="s">
        <v>724</v>
      </c>
      <c r="D265" s="229" t="s">
        <v>145</v>
      </c>
      <c r="E265" s="230" t="s">
        <v>725</v>
      </c>
      <c r="F265" s="231" t="s">
        <v>719</v>
      </c>
      <c r="G265" s="232" t="s">
        <v>720</v>
      </c>
      <c r="H265" s="233">
        <v>17</v>
      </c>
      <c r="I265" s="234"/>
      <c r="J265" s="235">
        <f>ROUND(I265*H265,2)</f>
        <v>0</v>
      </c>
      <c r="K265" s="231" t="s">
        <v>19</v>
      </c>
      <c r="L265" s="47"/>
      <c r="M265" s="236" t="s">
        <v>19</v>
      </c>
      <c r="N265" s="237" t="s">
        <v>42</v>
      </c>
      <c r="O265" s="87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7" t="s">
        <v>78</v>
      </c>
      <c r="AT265" s="227" t="s">
        <v>145</v>
      </c>
      <c r="AU265" s="227" t="s">
        <v>153</v>
      </c>
      <c r="AY265" s="20" t="s">
        <v>135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20" t="s">
        <v>78</v>
      </c>
      <c r="BK265" s="228">
        <f>ROUND(I265*H265,2)</f>
        <v>0</v>
      </c>
      <c r="BL265" s="20" t="s">
        <v>78</v>
      </c>
      <c r="BM265" s="227" t="s">
        <v>726</v>
      </c>
    </row>
    <row r="266" s="2" customFormat="1" ht="16.5" customHeight="1">
      <c r="A266" s="41"/>
      <c r="B266" s="42"/>
      <c r="C266" s="215" t="s">
        <v>727</v>
      </c>
      <c r="D266" s="215" t="s">
        <v>138</v>
      </c>
      <c r="E266" s="216" t="s">
        <v>728</v>
      </c>
      <c r="F266" s="217" t="s">
        <v>729</v>
      </c>
      <c r="G266" s="218" t="s">
        <v>152</v>
      </c>
      <c r="H266" s="219">
        <v>1</v>
      </c>
      <c r="I266" s="220"/>
      <c r="J266" s="221">
        <f>ROUND(I266*H266,2)</f>
        <v>0</v>
      </c>
      <c r="K266" s="217" t="s">
        <v>19</v>
      </c>
      <c r="L266" s="222"/>
      <c r="M266" s="223" t="s">
        <v>19</v>
      </c>
      <c r="N266" s="224" t="s">
        <v>42</v>
      </c>
      <c r="O266" s="87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7" t="s">
        <v>80</v>
      </c>
      <c r="AT266" s="227" t="s">
        <v>138</v>
      </c>
      <c r="AU266" s="227" t="s">
        <v>153</v>
      </c>
      <c r="AY266" s="20" t="s">
        <v>135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78</v>
      </c>
      <c r="BK266" s="228">
        <f>ROUND(I266*H266,2)</f>
        <v>0</v>
      </c>
      <c r="BL266" s="20" t="s">
        <v>78</v>
      </c>
      <c r="BM266" s="227" t="s">
        <v>730</v>
      </c>
    </row>
    <row r="267" s="2" customFormat="1" ht="16.5" customHeight="1">
      <c r="A267" s="41"/>
      <c r="B267" s="42"/>
      <c r="C267" s="229" t="s">
        <v>731</v>
      </c>
      <c r="D267" s="229" t="s">
        <v>145</v>
      </c>
      <c r="E267" s="230" t="s">
        <v>732</v>
      </c>
      <c r="F267" s="231" t="s">
        <v>729</v>
      </c>
      <c r="G267" s="232" t="s">
        <v>152</v>
      </c>
      <c r="H267" s="233">
        <v>1</v>
      </c>
      <c r="I267" s="234"/>
      <c r="J267" s="235">
        <f>ROUND(I267*H267,2)</f>
        <v>0</v>
      </c>
      <c r="K267" s="231" t="s">
        <v>19</v>
      </c>
      <c r="L267" s="47"/>
      <c r="M267" s="236" t="s">
        <v>19</v>
      </c>
      <c r="N267" s="237" t="s">
        <v>42</v>
      </c>
      <c r="O267" s="87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27" t="s">
        <v>78</v>
      </c>
      <c r="AT267" s="227" t="s">
        <v>145</v>
      </c>
      <c r="AU267" s="227" t="s">
        <v>153</v>
      </c>
      <c r="AY267" s="20" t="s">
        <v>135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78</v>
      </c>
      <c r="BK267" s="228">
        <f>ROUND(I267*H267,2)</f>
        <v>0</v>
      </c>
      <c r="BL267" s="20" t="s">
        <v>78</v>
      </c>
      <c r="BM267" s="227" t="s">
        <v>733</v>
      </c>
    </row>
    <row r="268" s="2" customFormat="1" ht="16.5" customHeight="1">
      <c r="A268" s="41"/>
      <c r="B268" s="42"/>
      <c r="C268" s="215" t="s">
        <v>734</v>
      </c>
      <c r="D268" s="215" t="s">
        <v>138</v>
      </c>
      <c r="E268" s="216" t="s">
        <v>735</v>
      </c>
      <c r="F268" s="217" t="s">
        <v>736</v>
      </c>
      <c r="G268" s="218" t="s">
        <v>152</v>
      </c>
      <c r="H268" s="219">
        <v>1</v>
      </c>
      <c r="I268" s="220"/>
      <c r="J268" s="221">
        <f>ROUND(I268*H268,2)</f>
        <v>0</v>
      </c>
      <c r="K268" s="217" t="s">
        <v>19</v>
      </c>
      <c r="L268" s="222"/>
      <c r="M268" s="223" t="s">
        <v>19</v>
      </c>
      <c r="N268" s="224" t="s">
        <v>42</v>
      </c>
      <c r="O268" s="87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7" t="s">
        <v>80</v>
      </c>
      <c r="AT268" s="227" t="s">
        <v>138</v>
      </c>
      <c r="AU268" s="227" t="s">
        <v>153</v>
      </c>
      <c r="AY268" s="20" t="s">
        <v>135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78</v>
      </c>
      <c r="BK268" s="228">
        <f>ROUND(I268*H268,2)</f>
        <v>0</v>
      </c>
      <c r="BL268" s="20" t="s">
        <v>78</v>
      </c>
      <c r="BM268" s="227" t="s">
        <v>737</v>
      </c>
    </row>
    <row r="269" s="2" customFormat="1" ht="16.5" customHeight="1">
      <c r="A269" s="41"/>
      <c r="B269" s="42"/>
      <c r="C269" s="229" t="s">
        <v>738</v>
      </c>
      <c r="D269" s="229" t="s">
        <v>145</v>
      </c>
      <c r="E269" s="230" t="s">
        <v>739</v>
      </c>
      <c r="F269" s="231" t="s">
        <v>736</v>
      </c>
      <c r="G269" s="232" t="s">
        <v>152</v>
      </c>
      <c r="H269" s="233">
        <v>1</v>
      </c>
      <c r="I269" s="234"/>
      <c r="J269" s="235">
        <f>ROUND(I269*H269,2)</f>
        <v>0</v>
      </c>
      <c r="K269" s="231" t="s">
        <v>19</v>
      </c>
      <c r="L269" s="47"/>
      <c r="M269" s="236" t="s">
        <v>19</v>
      </c>
      <c r="N269" s="237" t="s">
        <v>42</v>
      </c>
      <c r="O269" s="87"/>
      <c r="P269" s="225">
        <f>O269*H269</f>
        <v>0</v>
      </c>
      <c r="Q269" s="225">
        <v>0</v>
      </c>
      <c r="R269" s="225">
        <f>Q269*H269</f>
        <v>0</v>
      </c>
      <c r="S269" s="225">
        <v>0</v>
      </c>
      <c r="T269" s="226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7" t="s">
        <v>78</v>
      </c>
      <c r="AT269" s="227" t="s">
        <v>145</v>
      </c>
      <c r="AU269" s="227" t="s">
        <v>153</v>
      </c>
      <c r="AY269" s="20" t="s">
        <v>135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78</v>
      </c>
      <c r="BK269" s="228">
        <f>ROUND(I269*H269,2)</f>
        <v>0</v>
      </c>
      <c r="BL269" s="20" t="s">
        <v>78</v>
      </c>
      <c r="BM269" s="227" t="s">
        <v>740</v>
      </c>
    </row>
    <row r="270" s="2" customFormat="1" ht="16.5" customHeight="1">
      <c r="A270" s="41"/>
      <c r="B270" s="42"/>
      <c r="C270" s="215" t="s">
        <v>741</v>
      </c>
      <c r="D270" s="215" t="s">
        <v>138</v>
      </c>
      <c r="E270" s="216" t="s">
        <v>742</v>
      </c>
      <c r="F270" s="217" t="s">
        <v>743</v>
      </c>
      <c r="G270" s="218" t="s">
        <v>152</v>
      </c>
      <c r="H270" s="219">
        <v>2</v>
      </c>
      <c r="I270" s="220"/>
      <c r="J270" s="221">
        <f>ROUND(I270*H270,2)</f>
        <v>0</v>
      </c>
      <c r="K270" s="217" t="s">
        <v>19</v>
      </c>
      <c r="L270" s="222"/>
      <c r="M270" s="223" t="s">
        <v>19</v>
      </c>
      <c r="N270" s="224" t="s">
        <v>42</v>
      </c>
      <c r="O270" s="87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27" t="s">
        <v>80</v>
      </c>
      <c r="AT270" s="227" t="s">
        <v>138</v>
      </c>
      <c r="AU270" s="227" t="s">
        <v>153</v>
      </c>
      <c r="AY270" s="20" t="s">
        <v>135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78</v>
      </c>
      <c r="BK270" s="228">
        <f>ROUND(I270*H270,2)</f>
        <v>0</v>
      </c>
      <c r="BL270" s="20" t="s">
        <v>78</v>
      </c>
      <c r="BM270" s="227" t="s">
        <v>744</v>
      </c>
    </row>
    <row r="271" s="2" customFormat="1" ht="16.5" customHeight="1">
      <c r="A271" s="41"/>
      <c r="B271" s="42"/>
      <c r="C271" s="229" t="s">
        <v>745</v>
      </c>
      <c r="D271" s="229" t="s">
        <v>145</v>
      </c>
      <c r="E271" s="230" t="s">
        <v>746</v>
      </c>
      <c r="F271" s="231" t="s">
        <v>743</v>
      </c>
      <c r="G271" s="232" t="s">
        <v>152</v>
      </c>
      <c r="H271" s="233">
        <v>2</v>
      </c>
      <c r="I271" s="234"/>
      <c r="J271" s="235">
        <f>ROUND(I271*H271,2)</f>
        <v>0</v>
      </c>
      <c r="K271" s="231" t="s">
        <v>19</v>
      </c>
      <c r="L271" s="47"/>
      <c r="M271" s="236" t="s">
        <v>19</v>
      </c>
      <c r="N271" s="237" t="s">
        <v>42</v>
      </c>
      <c r="O271" s="87"/>
      <c r="P271" s="225">
        <f>O271*H271</f>
        <v>0</v>
      </c>
      <c r="Q271" s="225">
        <v>0</v>
      </c>
      <c r="R271" s="225">
        <f>Q271*H271</f>
        <v>0</v>
      </c>
      <c r="S271" s="225">
        <v>0</v>
      </c>
      <c r="T271" s="226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7" t="s">
        <v>78</v>
      </c>
      <c r="AT271" s="227" t="s">
        <v>145</v>
      </c>
      <c r="AU271" s="227" t="s">
        <v>153</v>
      </c>
      <c r="AY271" s="20" t="s">
        <v>135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78</v>
      </c>
      <c r="BK271" s="228">
        <f>ROUND(I271*H271,2)</f>
        <v>0</v>
      </c>
      <c r="BL271" s="20" t="s">
        <v>78</v>
      </c>
      <c r="BM271" s="227" t="s">
        <v>747</v>
      </c>
    </row>
    <row r="272" s="2" customFormat="1" ht="16.5" customHeight="1">
      <c r="A272" s="41"/>
      <c r="B272" s="42"/>
      <c r="C272" s="215" t="s">
        <v>748</v>
      </c>
      <c r="D272" s="215" t="s">
        <v>138</v>
      </c>
      <c r="E272" s="216" t="s">
        <v>749</v>
      </c>
      <c r="F272" s="217" t="s">
        <v>750</v>
      </c>
      <c r="G272" s="218" t="s">
        <v>152</v>
      </c>
      <c r="H272" s="219">
        <v>1</v>
      </c>
      <c r="I272" s="220"/>
      <c r="J272" s="221">
        <f>ROUND(I272*H272,2)</f>
        <v>0</v>
      </c>
      <c r="K272" s="217" t="s">
        <v>19</v>
      </c>
      <c r="L272" s="222"/>
      <c r="M272" s="223" t="s">
        <v>19</v>
      </c>
      <c r="N272" s="224" t="s">
        <v>42</v>
      </c>
      <c r="O272" s="87"/>
      <c r="P272" s="225">
        <f>O272*H272</f>
        <v>0</v>
      </c>
      <c r="Q272" s="225">
        <v>0</v>
      </c>
      <c r="R272" s="225">
        <f>Q272*H272</f>
        <v>0</v>
      </c>
      <c r="S272" s="225">
        <v>0</v>
      </c>
      <c r="T272" s="226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7" t="s">
        <v>80</v>
      </c>
      <c r="AT272" s="227" t="s">
        <v>138</v>
      </c>
      <c r="AU272" s="227" t="s">
        <v>153</v>
      </c>
      <c r="AY272" s="20" t="s">
        <v>135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78</v>
      </c>
      <c r="BK272" s="228">
        <f>ROUND(I272*H272,2)</f>
        <v>0</v>
      </c>
      <c r="BL272" s="20" t="s">
        <v>78</v>
      </c>
      <c r="BM272" s="227" t="s">
        <v>751</v>
      </c>
    </row>
    <row r="273" s="2" customFormat="1" ht="16.5" customHeight="1">
      <c r="A273" s="41"/>
      <c r="B273" s="42"/>
      <c r="C273" s="229" t="s">
        <v>752</v>
      </c>
      <c r="D273" s="229" t="s">
        <v>145</v>
      </c>
      <c r="E273" s="230" t="s">
        <v>753</v>
      </c>
      <c r="F273" s="231" t="s">
        <v>750</v>
      </c>
      <c r="G273" s="232" t="s">
        <v>152</v>
      </c>
      <c r="H273" s="233">
        <v>1</v>
      </c>
      <c r="I273" s="234"/>
      <c r="J273" s="235">
        <f>ROUND(I273*H273,2)</f>
        <v>0</v>
      </c>
      <c r="K273" s="231" t="s">
        <v>19</v>
      </c>
      <c r="L273" s="47"/>
      <c r="M273" s="236" t="s">
        <v>19</v>
      </c>
      <c r="N273" s="237" t="s">
        <v>42</v>
      </c>
      <c r="O273" s="87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R273" s="227" t="s">
        <v>78</v>
      </c>
      <c r="AT273" s="227" t="s">
        <v>145</v>
      </c>
      <c r="AU273" s="227" t="s">
        <v>153</v>
      </c>
      <c r="AY273" s="20" t="s">
        <v>135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78</v>
      </c>
      <c r="BK273" s="228">
        <f>ROUND(I273*H273,2)</f>
        <v>0</v>
      </c>
      <c r="BL273" s="20" t="s">
        <v>78</v>
      </c>
      <c r="BM273" s="227" t="s">
        <v>754</v>
      </c>
    </row>
    <row r="274" s="2" customFormat="1" ht="16.5" customHeight="1">
      <c r="A274" s="41"/>
      <c r="B274" s="42"/>
      <c r="C274" s="215" t="s">
        <v>755</v>
      </c>
      <c r="D274" s="215" t="s">
        <v>138</v>
      </c>
      <c r="E274" s="216" t="s">
        <v>756</v>
      </c>
      <c r="F274" s="217" t="s">
        <v>757</v>
      </c>
      <c r="G274" s="218" t="s">
        <v>152</v>
      </c>
      <c r="H274" s="219">
        <v>1</v>
      </c>
      <c r="I274" s="220"/>
      <c r="J274" s="221">
        <f>ROUND(I274*H274,2)</f>
        <v>0</v>
      </c>
      <c r="K274" s="217" t="s">
        <v>19</v>
      </c>
      <c r="L274" s="222"/>
      <c r="M274" s="223" t="s">
        <v>19</v>
      </c>
      <c r="N274" s="224" t="s">
        <v>42</v>
      </c>
      <c r="O274" s="87"/>
      <c r="P274" s="225">
        <f>O274*H274</f>
        <v>0</v>
      </c>
      <c r="Q274" s="225">
        <v>0</v>
      </c>
      <c r="R274" s="225">
        <f>Q274*H274</f>
        <v>0</v>
      </c>
      <c r="S274" s="225">
        <v>0</v>
      </c>
      <c r="T274" s="226">
        <f>S274*H274</f>
        <v>0</v>
      </c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R274" s="227" t="s">
        <v>80</v>
      </c>
      <c r="AT274" s="227" t="s">
        <v>138</v>
      </c>
      <c r="AU274" s="227" t="s">
        <v>153</v>
      </c>
      <c r="AY274" s="20" t="s">
        <v>135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20" t="s">
        <v>78</v>
      </c>
      <c r="BK274" s="228">
        <f>ROUND(I274*H274,2)</f>
        <v>0</v>
      </c>
      <c r="BL274" s="20" t="s">
        <v>78</v>
      </c>
      <c r="BM274" s="227" t="s">
        <v>758</v>
      </c>
    </row>
    <row r="275" s="2" customFormat="1" ht="16.5" customHeight="1">
      <c r="A275" s="41"/>
      <c r="B275" s="42"/>
      <c r="C275" s="229" t="s">
        <v>759</v>
      </c>
      <c r="D275" s="229" t="s">
        <v>145</v>
      </c>
      <c r="E275" s="230" t="s">
        <v>760</v>
      </c>
      <c r="F275" s="231" t="s">
        <v>757</v>
      </c>
      <c r="G275" s="232" t="s">
        <v>152</v>
      </c>
      <c r="H275" s="233">
        <v>1</v>
      </c>
      <c r="I275" s="234"/>
      <c r="J275" s="235">
        <f>ROUND(I275*H275,2)</f>
        <v>0</v>
      </c>
      <c r="K275" s="231" t="s">
        <v>19</v>
      </c>
      <c r="L275" s="47"/>
      <c r="M275" s="236" t="s">
        <v>19</v>
      </c>
      <c r="N275" s="237" t="s">
        <v>42</v>
      </c>
      <c r="O275" s="87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7" t="s">
        <v>78</v>
      </c>
      <c r="AT275" s="227" t="s">
        <v>145</v>
      </c>
      <c r="AU275" s="227" t="s">
        <v>153</v>
      </c>
      <c r="AY275" s="20" t="s">
        <v>135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78</v>
      </c>
      <c r="BK275" s="228">
        <f>ROUND(I275*H275,2)</f>
        <v>0</v>
      </c>
      <c r="BL275" s="20" t="s">
        <v>78</v>
      </c>
      <c r="BM275" s="227" t="s">
        <v>761</v>
      </c>
    </row>
    <row r="276" s="2" customFormat="1" ht="16.5" customHeight="1">
      <c r="A276" s="41"/>
      <c r="B276" s="42"/>
      <c r="C276" s="215" t="s">
        <v>762</v>
      </c>
      <c r="D276" s="215" t="s">
        <v>138</v>
      </c>
      <c r="E276" s="216" t="s">
        <v>763</v>
      </c>
      <c r="F276" s="217" t="s">
        <v>764</v>
      </c>
      <c r="G276" s="218" t="s">
        <v>152</v>
      </c>
      <c r="H276" s="219">
        <v>1</v>
      </c>
      <c r="I276" s="220"/>
      <c r="J276" s="221">
        <f>ROUND(I276*H276,2)</f>
        <v>0</v>
      </c>
      <c r="K276" s="217" t="s">
        <v>19</v>
      </c>
      <c r="L276" s="222"/>
      <c r="M276" s="223" t="s">
        <v>19</v>
      </c>
      <c r="N276" s="224" t="s">
        <v>42</v>
      </c>
      <c r="O276" s="87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7" t="s">
        <v>80</v>
      </c>
      <c r="AT276" s="227" t="s">
        <v>138</v>
      </c>
      <c r="AU276" s="227" t="s">
        <v>153</v>
      </c>
      <c r="AY276" s="20" t="s">
        <v>135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20" t="s">
        <v>78</v>
      </c>
      <c r="BK276" s="228">
        <f>ROUND(I276*H276,2)</f>
        <v>0</v>
      </c>
      <c r="BL276" s="20" t="s">
        <v>78</v>
      </c>
      <c r="BM276" s="227" t="s">
        <v>765</v>
      </c>
    </row>
    <row r="277" s="2" customFormat="1" ht="16.5" customHeight="1">
      <c r="A277" s="41"/>
      <c r="B277" s="42"/>
      <c r="C277" s="215" t="s">
        <v>766</v>
      </c>
      <c r="D277" s="215" t="s">
        <v>138</v>
      </c>
      <c r="E277" s="216" t="s">
        <v>767</v>
      </c>
      <c r="F277" s="217" t="s">
        <v>768</v>
      </c>
      <c r="G277" s="218" t="s">
        <v>720</v>
      </c>
      <c r="H277" s="219">
        <v>17</v>
      </c>
      <c r="I277" s="220"/>
      <c r="J277" s="221">
        <f>ROUND(I277*H277,2)</f>
        <v>0</v>
      </c>
      <c r="K277" s="217" t="s">
        <v>19</v>
      </c>
      <c r="L277" s="222"/>
      <c r="M277" s="223" t="s">
        <v>19</v>
      </c>
      <c r="N277" s="224" t="s">
        <v>42</v>
      </c>
      <c r="O277" s="87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R277" s="227" t="s">
        <v>80</v>
      </c>
      <c r="AT277" s="227" t="s">
        <v>138</v>
      </c>
      <c r="AU277" s="227" t="s">
        <v>153</v>
      </c>
      <c r="AY277" s="20" t="s">
        <v>135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0" t="s">
        <v>78</v>
      </c>
      <c r="BK277" s="228">
        <f>ROUND(I277*H277,2)</f>
        <v>0</v>
      </c>
      <c r="BL277" s="20" t="s">
        <v>78</v>
      </c>
      <c r="BM277" s="227" t="s">
        <v>769</v>
      </c>
    </row>
    <row r="278" s="2" customFormat="1" ht="16.5" customHeight="1">
      <c r="A278" s="41"/>
      <c r="B278" s="42"/>
      <c r="C278" s="215" t="s">
        <v>770</v>
      </c>
      <c r="D278" s="215" t="s">
        <v>138</v>
      </c>
      <c r="E278" s="216" t="s">
        <v>771</v>
      </c>
      <c r="F278" s="217" t="s">
        <v>772</v>
      </c>
      <c r="G278" s="218" t="s">
        <v>152</v>
      </c>
      <c r="H278" s="219">
        <v>1</v>
      </c>
      <c r="I278" s="220"/>
      <c r="J278" s="221">
        <f>ROUND(I278*H278,2)</f>
        <v>0</v>
      </c>
      <c r="K278" s="217" t="s">
        <v>19</v>
      </c>
      <c r="L278" s="222"/>
      <c r="M278" s="223" t="s">
        <v>19</v>
      </c>
      <c r="N278" s="224" t="s">
        <v>42</v>
      </c>
      <c r="O278" s="87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7" t="s">
        <v>80</v>
      </c>
      <c r="AT278" s="227" t="s">
        <v>138</v>
      </c>
      <c r="AU278" s="227" t="s">
        <v>153</v>
      </c>
      <c r="AY278" s="20" t="s">
        <v>135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78</v>
      </c>
      <c r="BK278" s="228">
        <f>ROUND(I278*H278,2)</f>
        <v>0</v>
      </c>
      <c r="BL278" s="20" t="s">
        <v>78</v>
      </c>
      <c r="BM278" s="227" t="s">
        <v>773</v>
      </c>
    </row>
    <row r="279" s="2" customFormat="1" ht="16.5" customHeight="1">
      <c r="A279" s="41"/>
      <c r="B279" s="42"/>
      <c r="C279" s="229" t="s">
        <v>774</v>
      </c>
      <c r="D279" s="229" t="s">
        <v>145</v>
      </c>
      <c r="E279" s="230" t="s">
        <v>775</v>
      </c>
      <c r="F279" s="231" t="s">
        <v>772</v>
      </c>
      <c r="G279" s="232" t="s">
        <v>152</v>
      </c>
      <c r="H279" s="233">
        <v>1</v>
      </c>
      <c r="I279" s="234"/>
      <c r="J279" s="235">
        <f>ROUND(I279*H279,2)</f>
        <v>0</v>
      </c>
      <c r="K279" s="231" t="s">
        <v>19</v>
      </c>
      <c r="L279" s="47"/>
      <c r="M279" s="236" t="s">
        <v>19</v>
      </c>
      <c r="N279" s="237" t="s">
        <v>42</v>
      </c>
      <c r="O279" s="87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7" t="s">
        <v>78</v>
      </c>
      <c r="AT279" s="227" t="s">
        <v>145</v>
      </c>
      <c r="AU279" s="227" t="s">
        <v>153</v>
      </c>
      <c r="AY279" s="20" t="s">
        <v>135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78</v>
      </c>
      <c r="BK279" s="228">
        <f>ROUND(I279*H279,2)</f>
        <v>0</v>
      </c>
      <c r="BL279" s="20" t="s">
        <v>78</v>
      </c>
      <c r="BM279" s="227" t="s">
        <v>776</v>
      </c>
    </row>
    <row r="280" s="2" customFormat="1" ht="16.5" customHeight="1">
      <c r="A280" s="41"/>
      <c r="B280" s="42"/>
      <c r="C280" s="229" t="s">
        <v>777</v>
      </c>
      <c r="D280" s="229" t="s">
        <v>145</v>
      </c>
      <c r="E280" s="230" t="s">
        <v>778</v>
      </c>
      <c r="F280" s="231" t="s">
        <v>779</v>
      </c>
      <c r="G280" s="232" t="s">
        <v>780</v>
      </c>
      <c r="H280" s="233">
        <v>50</v>
      </c>
      <c r="I280" s="234"/>
      <c r="J280" s="235">
        <f>ROUND(I280*H280,2)</f>
        <v>0</v>
      </c>
      <c r="K280" s="231" t="s">
        <v>19</v>
      </c>
      <c r="L280" s="47"/>
      <c r="M280" s="236" t="s">
        <v>19</v>
      </c>
      <c r="N280" s="237" t="s">
        <v>42</v>
      </c>
      <c r="O280" s="87"/>
      <c r="P280" s="225">
        <f>O280*H280</f>
        <v>0</v>
      </c>
      <c r="Q280" s="225">
        <v>0</v>
      </c>
      <c r="R280" s="225">
        <f>Q280*H280</f>
        <v>0</v>
      </c>
      <c r="S280" s="225">
        <v>0</v>
      </c>
      <c r="T280" s="226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7" t="s">
        <v>78</v>
      </c>
      <c r="AT280" s="227" t="s">
        <v>145</v>
      </c>
      <c r="AU280" s="227" t="s">
        <v>153</v>
      </c>
      <c r="AY280" s="20" t="s">
        <v>135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0" t="s">
        <v>78</v>
      </c>
      <c r="BK280" s="228">
        <f>ROUND(I280*H280,2)</f>
        <v>0</v>
      </c>
      <c r="BL280" s="20" t="s">
        <v>78</v>
      </c>
      <c r="BM280" s="227" t="s">
        <v>781</v>
      </c>
    </row>
    <row r="281" s="12" customFormat="1" ht="22.8" customHeight="1">
      <c r="A281" s="12"/>
      <c r="B281" s="199"/>
      <c r="C281" s="200"/>
      <c r="D281" s="201" t="s">
        <v>70</v>
      </c>
      <c r="E281" s="213" t="s">
        <v>782</v>
      </c>
      <c r="F281" s="213" t="s">
        <v>783</v>
      </c>
      <c r="G281" s="200"/>
      <c r="H281" s="200"/>
      <c r="I281" s="203"/>
      <c r="J281" s="214">
        <f>BK281</f>
        <v>0</v>
      </c>
      <c r="K281" s="200"/>
      <c r="L281" s="205"/>
      <c r="M281" s="206"/>
      <c r="N281" s="207"/>
      <c r="O281" s="207"/>
      <c r="P281" s="208">
        <f>SUM(P282:P292)</f>
        <v>0</v>
      </c>
      <c r="Q281" s="207"/>
      <c r="R281" s="208">
        <f>SUM(R282:R292)</f>
        <v>0</v>
      </c>
      <c r="S281" s="207"/>
      <c r="T281" s="209">
        <f>SUM(T282:T292)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0" t="s">
        <v>78</v>
      </c>
      <c r="AT281" s="211" t="s">
        <v>70</v>
      </c>
      <c r="AU281" s="211" t="s">
        <v>78</v>
      </c>
      <c r="AY281" s="210" t="s">
        <v>135</v>
      </c>
      <c r="BK281" s="212">
        <f>SUM(BK282:BK292)</f>
        <v>0</v>
      </c>
    </row>
    <row r="282" s="2" customFormat="1" ht="24.15" customHeight="1">
      <c r="A282" s="41"/>
      <c r="B282" s="42"/>
      <c r="C282" s="229" t="s">
        <v>784</v>
      </c>
      <c r="D282" s="229" t="s">
        <v>145</v>
      </c>
      <c r="E282" s="230" t="s">
        <v>785</v>
      </c>
      <c r="F282" s="231" t="s">
        <v>786</v>
      </c>
      <c r="G282" s="232" t="s">
        <v>152</v>
      </c>
      <c r="H282" s="233">
        <v>28</v>
      </c>
      <c r="I282" s="234"/>
      <c r="J282" s="235">
        <f>ROUND(I282*H282,2)</f>
        <v>0</v>
      </c>
      <c r="K282" s="231" t="s">
        <v>142</v>
      </c>
      <c r="L282" s="47"/>
      <c r="M282" s="236" t="s">
        <v>19</v>
      </c>
      <c r="N282" s="237" t="s">
        <v>42</v>
      </c>
      <c r="O282" s="87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7" t="s">
        <v>143</v>
      </c>
      <c r="AT282" s="227" t="s">
        <v>145</v>
      </c>
      <c r="AU282" s="227" t="s">
        <v>80</v>
      </c>
      <c r="AY282" s="20" t="s">
        <v>135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78</v>
      </c>
      <c r="BK282" s="228">
        <f>ROUND(I282*H282,2)</f>
        <v>0</v>
      </c>
      <c r="BL282" s="20" t="s">
        <v>143</v>
      </c>
      <c r="BM282" s="227" t="s">
        <v>787</v>
      </c>
    </row>
    <row r="283" s="2" customFormat="1" ht="21.75" customHeight="1">
      <c r="A283" s="41"/>
      <c r="B283" s="42"/>
      <c r="C283" s="229" t="s">
        <v>788</v>
      </c>
      <c r="D283" s="229" t="s">
        <v>145</v>
      </c>
      <c r="E283" s="230" t="s">
        <v>789</v>
      </c>
      <c r="F283" s="231" t="s">
        <v>790</v>
      </c>
      <c r="G283" s="232" t="s">
        <v>152</v>
      </c>
      <c r="H283" s="233">
        <v>28</v>
      </c>
      <c r="I283" s="234"/>
      <c r="J283" s="235">
        <f>ROUND(I283*H283,2)</f>
        <v>0</v>
      </c>
      <c r="K283" s="231" t="s">
        <v>142</v>
      </c>
      <c r="L283" s="47"/>
      <c r="M283" s="236" t="s">
        <v>19</v>
      </c>
      <c r="N283" s="237" t="s">
        <v>42</v>
      </c>
      <c r="O283" s="87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27" t="s">
        <v>143</v>
      </c>
      <c r="AT283" s="227" t="s">
        <v>145</v>
      </c>
      <c r="AU283" s="227" t="s">
        <v>80</v>
      </c>
      <c r="AY283" s="20" t="s">
        <v>135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78</v>
      </c>
      <c r="BK283" s="228">
        <f>ROUND(I283*H283,2)</f>
        <v>0</v>
      </c>
      <c r="BL283" s="20" t="s">
        <v>143</v>
      </c>
      <c r="BM283" s="227" t="s">
        <v>791</v>
      </c>
    </row>
    <row r="284" s="2" customFormat="1" ht="16.5" customHeight="1">
      <c r="A284" s="41"/>
      <c r="B284" s="42"/>
      <c r="C284" s="229" t="s">
        <v>792</v>
      </c>
      <c r="D284" s="229" t="s">
        <v>145</v>
      </c>
      <c r="E284" s="230" t="s">
        <v>793</v>
      </c>
      <c r="F284" s="231" t="s">
        <v>794</v>
      </c>
      <c r="G284" s="232" t="s">
        <v>152</v>
      </c>
      <c r="H284" s="233">
        <v>28</v>
      </c>
      <c r="I284" s="234"/>
      <c r="J284" s="235">
        <f>ROUND(I284*H284,2)</f>
        <v>0</v>
      </c>
      <c r="K284" s="231" t="s">
        <v>142</v>
      </c>
      <c r="L284" s="47"/>
      <c r="M284" s="236" t="s">
        <v>19</v>
      </c>
      <c r="N284" s="237" t="s">
        <v>42</v>
      </c>
      <c r="O284" s="87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7" t="s">
        <v>143</v>
      </c>
      <c r="AT284" s="227" t="s">
        <v>145</v>
      </c>
      <c r="AU284" s="227" t="s">
        <v>80</v>
      </c>
      <c r="AY284" s="20" t="s">
        <v>135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20" t="s">
        <v>78</v>
      </c>
      <c r="BK284" s="228">
        <f>ROUND(I284*H284,2)</f>
        <v>0</v>
      </c>
      <c r="BL284" s="20" t="s">
        <v>143</v>
      </c>
      <c r="BM284" s="227" t="s">
        <v>795</v>
      </c>
    </row>
    <row r="285" s="2" customFormat="1" ht="16.5" customHeight="1">
      <c r="A285" s="41"/>
      <c r="B285" s="42"/>
      <c r="C285" s="229" t="s">
        <v>796</v>
      </c>
      <c r="D285" s="229" t="s">
        <v>145</v>
      </c>
      <c r="E285" s="230" t="s">
        <v>797</v>
      </c>
      <c r="F285" s="231" t="s">
        <v>798</v>
      </c>
      <c r="G285" s="232" t="s">
        <v>152</v>
      </c>
      <c r="H285" s="233">
        <v>28</v>
      </c>
      <c r="I285" s="234"/>
      <c r="J285" s="235">
        <f>ROUND(I285*H285,2)</f>
        <v>0</v>
      </c>
      <c r="K285" s="231" t="s">
        <v>142</v>
      </c>
      <c r="L285" s="47"/>
      <c r="M285" s="236" t="s">
        <v>19</v>
      </c>
      <c r="N285" s="237" t="s">
        <v>42</v>
      </c>
      <c r="O285" s="87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7" t="s">
        <v>143</v>
      </c>
      <c r="AT285" s="227" t="s">
        <v>145</v>
      </c>
      <c r="AU285" s="227" t="s">
        <v>80</v>
      </c>
      <c r="AY285" s="20" t="s">
        <v>135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78</v>
      </c>
      <c r="BK285" s="228">
        <f>ROUND(I285*H285,2)</f>
        <v>0</v>
      </c>
      <c r="BL285" s="20" t="s">
        <v>143</v>
      </c>
      <c r="BM285" s="227" t="s">
        <v>799</v>
      </c>
    </row>
    <row r="286" s="2" customFormat="1" ht="16.5" customHeight="1">
      <c r="A286" s="41"/>
      <c r="B286" s="42"/>
      <c r="C286" s="215" t="s">
        <v>800</v>
      </c>
      <c r="D286" s="215" t="s">
        <v>138</v>
      </c>
      <c r="E286" s="216" t="s">
        <v>801</v>
      </c>
      <c r="F286" s="217" t="s">
        <v>802</v>
      </c>
      <c r="G286" s="218" t="s">
        <v>152</v>
      </c>
      <c r="H286" s="219">
        <v>28</v>
      </c>
      <c r="I286" s="220"/>
      <c r="J286" s="221">
        <f>ROUND(I286*H286,2)</f>
        <v>0</v>
      </c>
      <c r="K286" s="217" t="s">
        <v>142</v>
      </c>
      <c r="L286" s="222"/>
      <c r="M286" s="223" t="s">
        <v>19</v>
      </c>
      <c r="N286" s="224" t="s">
        <v>42</v>
      </c>
      <c r="O286" s="87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27" t="s">
        <v>184</v>
      </c>
      <c r="AT286" s="227" t="s">
        <v>138</v>
      </c>
      <c r="AU286" s="227" t="s">
        <v>80</v>
      </c>
      <c r="AY286" s="20" t="s">
        <v>135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78</v>
      </c>
      <c r="BK286" s="228">
        <f>ROUND(I286*H286,2)</f>
        <v>0</v>
      </c>
      <c r="BL286" s="20" t="s">
        <v>184</v>
      </c>
      <c r="BM286" s="227" t="s">
        <v>803</v>
      </c>
    </row>
    <row r="287" s="2" customFormat="1" ht="16.5" customHeight="1">
      <c r="A287" s="41"/>
      <c r="B287" s="42"/>
      <c r="C287" s="215" t="s">
        <v>804</v>
      </c>
      <c r="D287" s="215" t="s">
        <v>138</v>
      </c>
      <c r="E287" s="216" t="s">
        <v>805</v>
      </c>
      <c r="F287" s="217" t="s">
        <v>806</v>
      </c>
      <c r="G287" s="218" t="s">
        <v>152</v>
      </c>
      <c r="H287" s="219">
        <v>28</v>
      </c>
      <c r="I287" s="220"/>
      <c r="J287" s="221">
        <f>ROUND(I287*H287,2)</f>
        <v>0</v>
      </c>
      <c r="K287" s="217" t="s">
        <v>142</v>
      </c>
      <c r="L287" s="222"/>
      <c r="M287" s="223" t="s">
        <v>19</v>
      </c>
      <c r="N287" s="224" t="s">
        <v>42</v>
      </c>
      <c r="O287" s="87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7" t="s">
        <v>184</v>
      </c>
      <c r="AT287" s="227" t="s">
        <v>138</v>
      </c>
      <c r="AU287" s="227" t="s">
        <v>80</v>
      </c>
      <c r="AY287" s="20" t="s">
        <v>135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78</v>
      </c>
      <c r="BK287" s="228">
        <f>ROUND(I287*H287,2)</f>
        <v>0</v>
      </c>
      <c r="BL287" s="20" t="s">
        <v>184</v>
      </c>
      <c r="BM287" s="227" t="s">
        <v>807</v>
      </c>
    </row>
    <row r="288" s="2" customFormat="1" ht="16.5" customHeight="1">
      <c r="A288" s="41"/>
      <c r="B288" s="42"/>
      <c r="C288" s="215" t="s">
        <v>808</v>
      </c>
      <c r="D288" s="215" t="s">
        <v>138</v>
      </c>
      <c r="E288" s="216" t="s">
        <v>809</v>
      </c>
      <c r="F288" s="217" t="s">
        <v>810</v>
      </c>
      <c r="G288" s="218" t="s">
        <v>152</v>
      </c>
      <c r="H288" s="219">
        <v>28</v>
      </c>
      <c r="I288" s="220"/>
      <c r="J288" s="221">
        <f>ROUND(I288*H288,2)</f>
        <v>0</v>
      </c>
      <c r="K288" s="217" t="s">
        <v>142</v>
      </c>
      <c r="L288" s="222"/>
      <c r="M288" s="223" t="s">
        <v>19</v>
      </c>
      <c r="N288" s="224" t="s">
        <v>42</v>
      </c>
      <c r="O288" s="87"/>
      <c r="P288" s="225">
        <f>O288*H288</f>
        <v>0</v>
      </c>
      <c r="Q288" s="225">
        <v>0</v>
      </c>
      <c r="R288" s="225">
        <f>Q288*H288</f>
        <v>0</v>
      </c>
      <c r="S288" s="225">
        <v>0</v>
      </c>
      <c r="T288" s="226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7" t="s">
        <v>184</v>
      </c>
      <c r="AT288" s="227" t="s">
        <v>138</v>
      </c>
      <c r="AU288" s="227" t="s">
        <v>80</v>
      </c>
      <c r="AY288" s="20" t="s">
        <v>135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78</v>
      </c>
      <c r="BK288" s="228">
        <f>ROUND(I288*H288,2)</f>
        <v>0</v>
      </c>
      <c r="BL288" s="20" t="s">
        <v>184</v>
      </c>
      <c r="BM288" s="227" t="s">
        <v>811</v>
      </c>
    </row>
    <row r="289" s="2" customFormat="1" ht="16.5" customHeight="1">
      <c r="A289" s="41"/>
      <c r="B289" s="42"/>
      <c r="C289" s="215" t="s">
        <v>812</v>
      </c>
      <c r="D289" s="215" t="s">
        <v>138</v>
      </c>
      <c r="E289" s="216" t="s">
        <v>813</v>
      </c>
      <c r="F289" s="217" t="s">
        <v>814</v>
      </c>
      <c r="G289" s="218" t="s">
        <v>152</v>
      </c>
      <c r="H289" s="219">
        <v>28</v>
      </c>
      <c r="I289" s="220"/>
      <c r="J289" s="221">
        <f>ROUND(I289*H289,2)</f>
        <v>0</v>
      </c>
      <c r="K289" s="217" t="s">
        <v>142</v>
      </c>
      <c r="L289" s="222"/>
      <c r="M289" s="223" t="s">
        <v>19</v>
      </c>
      <c r="N289" s="224" t="s">
        <v>42</v>
      </c>
      <c r="O289" s="87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7" t="s">
        <v>184</v>
      </c>
      <c r="AT289" s="227" t="s">
        <v>138</v>
      </c>
      <c r="AU289" s="227" t="s">
        <v>80</v>
      </c>
      <c r="AY289" s="20" t="s">
        <v>135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20" t="s">
        <v>78</v>
      </c>
      <c r="BK289" s="228">
        <f>ROUND(I289*H289,2)</f>
        <v>0</v>
      </c>
      <c r="BL289" s="20" t="s">
        <v>184</v>
      </c>
      <c r="BM289" s="227" t="s">
        <v>815</v>
      </c>
    </row>
    <row r="290" s="2" customFormat="1" ht="16.5" customHeight="1">
      <c r="A290" s="41"/>
      <c r="B290" s="42"/>
      <c r="C290" s="215" t="s">
        <v>816</v>
      </c>
      <c r="D290" s="215" t="s">
        <v>138</v>
      </c>
      <c r="E290" s="216" t="s">
        <v>817</v>
      </c>
      <c r="F290" s="217" t="s">
        <v>818</v>
      </c>
      <c r="G290" s="218" t="s">
        <v>152</v>
      </c>
      <c r="H290" s="219">
        <v>28</v>
      </c>
      <c r="I290" s="220"/>
      <c r="J290" s="221">
        <f>ROUND(I290*H290,2)</f>
        <v>0</v>
      </c>
      <c r="K290" s="217" t="s">
        <v>142</v>
      </c>
      <c r="L290" s="222"/>
      <c r="M290" s="223" t="s">
        <v>19</v>
      </c>
      <c r="N290" s="224" t="s">
        <v>42</v>
      </c>
      <c r="O290" s="87"/>
      <c r="P290" s="225">
        <f>O290*H290</f>
        <v>0</v>
      </c>
      <c r="Q290" s="225">
        <v>0</v>
      </c>
      <c r="R290" s="225">
        <f>Q290*H290</f>
        <v>0</v>
      </c>
      <c r="S290" s="225">
        <v>0</v>
      </c>
      <c r="T290" s="226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27" t="s">
        <v>184</v>
      </c>
      <c r="AT290" s="227" t="s">
        <v>138</v>
      </c>
      <c r="AU290" s="227" t="s">
        <v>80</v>
      </c>
      <c r="AY290" s="20" t="s">
        <v>135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78</v>
      </c>
      <c r="BK290" s="228">
        <f>ROUND(I290*H290,2)</f>
        <v>0</v>
      </c>
      <c r="BL290" s="20" t="s">
        <v>184</v>
      </c>
      <c r="BM290" s="227" t="s">
        <v>819</v>
      </c>
    </row>
    <row r="291" s="2" customFormat="1" ht="16.5" customHeight="1">
      <c r="A291" s="41"/>
      <c r="B291" s="42"/>
      <c r="C291" s="215" t="s">
        <v>820</v>
      </c>
      <c r="D291" s="215" t="s">
        <v>138</v>
      </c>
      <c r="E291" s="216" t="s">
        <v>821</v>
      </c>
      <c r="F291" s="217" t="s">
        <v>822</v>
      </c>
      <c r="G291" s="218" t="s">
        <v>152</v>
      </c>
      <c r="H291" s="219">
        <v>28</v>
      </c>
      <c r="I291" s="220"/>
      <c r="J291" s="221">
        <f>ROUND(I291*H291,2)</f>
        <v>0</v>
      </c>
      <c r="K291" s="217" t="s">
        <v>142</v>
      </c>
      <c r="L291" s="222"/>
      <c r="M291" s="223" t="s">
        <v>19</v>
      </c>
      <c r="N291" s="224" t="s">
        <v>42</v>
      </c>
      <c r="O291" s="87"/>
      <c r="P291" s="225">
        <f>O291*H291</f>
        <v>0</v>
      </c>
      <c r="Q291" s="225">
        <v>0</v>
      </c>
      <c r="R291" s="225">
        <f>Q291*H291</f>
        <v>0</v>
      </c>
      <c r="S291" s="225">
        <v>0</v>
      </c>
      <c r="T291" s="226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7" t="s">
        <v>184</v>
      </c>
      <c r="AT291" s="227" t="s">
        <v>138</v>
      </c>
      <c r="AU291" s="227" t="s">
        <v>80</v>
      </c>
      <c r="AY291" s="20" t="s">
        <v>135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78</v>
      </c>
      <c r="BK291" s="228">
        <f>ROUND(I291*H291,2)</f>
        <v>0</v>
      </c>
      <c r="BL291" s="20" t="s">
        <v>184</v>
      </c>
      <c r="BM291" s="227" t="s">
        <v>823</v>
      </c>
    </row>
    <row r="292" s="2" customFormat="1" ht="16.5" customHeight="1">
      <c r="A292" s="41"/>
      <c r="B292" s="42"/>
      <c r="C292" s="215" t="s">
        <v>824</v>
      </c>
      <c r="D292" s="215" t="s">
        <v>138</v>
      </c>
      <c r="E292" s="216" t="s">
        <v>825</v>
      </c>
      <c r="F292" s="217" t="s">
        <v>826</v>
      </c>
      <c r="G292" s="218" t="s">
        <v>152</v>
      </c>
      <c r="H292" s="219">
        <v>1</v>
      </c>
      <c r="I292" s="220"/>
      <c r="J292" s="221">
        <f>ROUND(I292*H292,2)</f>
        <v>0</v>
      </c>
      <c r="K292" s="217" t="s">
        <v>142</v>
      </c>
      <c r="L292" s="222"/>
      <c r="M292" s="223" t="s">
        <v>19</v>
      </c>
      <c r="N292" s="224" t="s">
        <v>42</v>
      </c>
      <c r="O292" s="87"/>
      <c r="P292" s="225">
        <f>O292*H292</f>
        <v>0</v>
      </c>
      <c r="Q292" s="225">
        <v>0</v>
      </c>
      <c r="R292" s="225">
        <f>Q292*H292</f>
        <v>0</v>
      </c>
      <c r="S292" s="225">
        <v>0</v>
      </c>
      <c r="T292" s="226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7" t="s">
        <v>184</v>
      </c>
      <c r="AT292" s="227" t="s">
        <v>138</v>
      </c>
      <c r="AU292" s="227" t="s">
        <v>80</v>
      </c>
      <c r="AY292" s="20" t="s">
        <v>135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0" t="s">
        <v>78</v>
      </c>
      <c r="BK292" s="228">
        <f>ROUND(I292*H292,2)</f>
        <v>0</v>
      </c>
      <c r="BL292" s="20" t="s">
        <v>184</v>
      </c>
      <c r="BM292" s="227" t="s">
        <v>827</v>
      </c>
    </row>
    <row r="293" s="12" customFormat="1" ht="25.92" customHeight="1">
      <c r="A293" s="12"/>
      <c r="B293" s="199"/>
      <c r="C293" s="200"/>
      <c r="D293" s="201" t="s">
        <v>70</v>
      </c>
      <c r="E293" s="202" t="s">
        <v>828</v>
      </c>
      <c r="F293" s="202" t="s">
        <v>829</v>
      </c>
      <c r="G293" s="200"/>
      <c r="H293" s="200"/>
      <c r="I293" s="203"/>
      <c r="J293" s="204">
        <f>BK293</f>
        <v>0</v>
      </c>
      <c r="K293" s="200"/>
      <c r="L293" s="205"/>
      <c r="M293" s="206"/>
      <c r="N293" s="207"/>
      <c r="O293" s="207"/>
      <c r="P293" s="208">
        <f>SUM(P294:P300)</f>
        <v>0</v>
      </c>
      <c r="Q293" s="207"/>
      <c r="R293" s="208">
        <f>SUM(R294:R300)</f>
        <v>0</v>
      </c>
      <c r="S293" s="207"/>
      <c r="T293" s="209">
        <f>SUM(T294:T300)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0" t="s">
        <v>153</v>
      </c>
      <c r="AT293" s="211" t="s">
        <v>70</v>
      </c>
      <c r="AU293" s="211" t="s">
        <v>71</v>
      </c>
      <c r="AY293" s="210" t="s">
        <v>135</v>
      </c>
      <c r="BK293" s="212">
        <f>SUM(BK294:BK300)</f>
        <v>0</v>
      </c>
    </row>
    <row r="294" s="2" customFormat="1" ht="37.8" customHeight="1">
      <c r="A294" s="41"/>
      <c r="B294" s="42"/>
      <c r="C294" s="229" t="s">
        <v>830</v>
      </c>
      <c r="D294" s="229" t="s">
        <v>145</v>
      </c>
      <c r="E294" s="230" t="s">
        <v>831</v>
      </c>
      <c r="F294" s="231" t="s">
        <v>832</v>
      </c>
      <c r="G294" s="232" t="s">
        <v>152</v>
      </c>
      <c r="H294" s="233">
        <v>23</v>
      </c>
      <c r="I294" s="234"/>
      <c r="J294" s="235">
        <f>ROUND(I294*H294,2)</f>
        <v>0</v>
      </c>
      <c r="K294" s="231" t="s">
        <v>833</v>
      </c>
      <c r="L294" s="47"/>
      <c r="M294" s="236" t="s">
        <v>19</v>
      </c>
      <c r="N294" s="237" t="s">
        <v>42</v>
      </c>
      <c r="O294" s="87"/>
      <c r="P294" s="225">
        <f>O294*H294</f>
        <v>0</v>
      </c>
      <c r="Q294" s="225">
        <v>0</v>
      </c>
      <c r="R294" s="225">
        <f>Q294*H294</f>
        <v>0</v>
      </c>
      <c r="S294" s="225">
        <v>0</v>
      </c>
      <c r="T294" s="226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7" t="s">
        <v>78</v>
      </c>
      <c r="AT294" s="227" t="s">
        <v>145</v>
      </c>
      <c r="AU294" s="227" t="s">
        <v>78</v>
      </c>
      <c r="AY294" s="20" t="s">
        <v>135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78</v>
      </c>
      <c r="BK294" s="228">
        <f>ROUND(I294*H294,2)</f>
        <v>0</v>
      </c>
      <c r="BL294" s="20" t="s">
        <v>78</v>
      </c>
      <c r="BM294" s="227" t="s">
        <v>834</v>
      </c>
    </row>
    <row r="295" s="2" customFormat="1" ht="24.15" customHeight="1">
      <c r="A295" s="41"/>
      <c r="B295" s="42"/>
      <c r="C295" s="229" t="s">
        <v>835</v>
      </c>
      <c r="D295" s="229" t="s">
        <v>145</v>
      </c>
      <c r="E295" s="230" t="s">
        <v>836</v>
      </c>
      <c r="F295" s="231" t="s">
        <v>837</v>
      </c>
      <c r="G295" s="232" t="s">
        <v>152</v>
      </c>
      <c r="H295" s="233">
        <v>16</v>
      </c>
      <c r="I295" s="234"/>
      <c r="J295" s="235">
        <f>ROUND(I295*H295,2)</f>
        <v>0</v>
      </c>
      <c r="K295" s="231" t="s">
        <v>833</v>
      </c>
      <c r="L295" s="47"/>
      <c r="M295" s="236" t="s">
        <v>19</v>
      </c>
      <c r="N295" s="237" t="s">
        <v>42</v>
      </c>
      <c r="O295" s="87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27" t="s">
        <v>78</v>
      </c>
      <c r="AT295" s="227" t="s">
        <v>145</v>
      </c>
      <c r="AU295" s="227" t="s">
        <v>78</v>
      </c>
      <c r="AY295" s="20" t="s">
        <v>135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78</v>
      </c>
      <c r="BK295" s="228">
        <f>ROUND(I295*H295,2)</f>
        <v>0</v>
      </c>
      <c r="BL295" s="20" t="s">
        <v>78</v>
      </c>
      <c r="BM295" s="227" t="s">
        <v>838</v>
      </c>
    </row>
    <row r="296" s="2" customFormat="1" ht="24.15" customHeight="1">
      <c r="A296" s="41"/>
      <c r="B296" s="42"/>
      <c r="C296" s="229" t="s">
        <v>839</v>
      </c>
      <c r="D296" s="229" t="s">
        <v>145</v>
      </c>
      <c r="E296" s="230" t="s">
        <v>840</v>
      </c>
      <c r="F296" s="231" t="s">
        <v>841</v>
      </c>
      <c r="G296" s="232" t="s">
        <v>152</v>
      </c>
      <c r="H296" s="233">
        <v>96</v>
      </c>
      <c r="I296" s="234"/>
      <c r="J296" s="235">
        <f>ROUND(I296*H296,2)</f>
        <v>0</v>
      </c>
      <c r="K296" s="231" t="s">
        <v>833</v>
      </c>
      <c r="L296" s="47"/>
      <c r="M296" s="236" t="s">
        <v>19</v>
      </c>
      <c r="N296" s="237" t="s">
        <v>42</v>
      </c>
      <c r="O296" s="87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7" t="s">
        <v>78</v>
      </c>
      <c r="AT296" s="227" t="s">
        <v>145</v>
      </c>
      <c r="AU296" s="227" t="s">
        <v>78</v>
      </c>
      <c r="AY296" s="20" t="s">
        <v>135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78</v>
      </c>
      <c r="BK296" s="228">
        <f>ROUND(I296*H296,2)</f>
        <v>0</v>
      </c>
      <c r="BL296" s="20" t="s">
        <v>78</v>
      </c>
      <c r="BM296" s="227" t="s">
        <v>842</v>
      </c>
    </row>
    <row r="297" s="2" customFormat="1" ht="62.7" customHeight="1">
      <c r="A297" s="41"/>
      <c r="B297" s="42"/>
      <c r="C297" s="229" t="s">
        <v>843</v>
      </c>
      <c r="D297" s="229" t="s">
        <v>145</v>
      </c>
      <c r="E297" s="230" t="s">
        <v>844</v>
      </c>
      <c r="F297" s="231" t="s">
        <v>845</v>
      </c>
      <c r="G297" s="232" t="s">
        <v>152</v>
      </c>
      <c r="H297" s="233">
        <v>96</v>
      </c>
      <c r="I297" s="234"/>
      <c r="J297" s="235">
        <f>ROUND(I297*H297,2)</f>
        <v>0</v>
      </c>
      <c r="K297" s="231" t="s">
        <v>833</v>
      </c>
      <c r="L297" s="47"/>
      <c r="M297" s="236" t="s">
        <v>19</v>
      </c>
      <c r="N297" s="237" t="s">
        <v>42</v>
      </c>
      <c r="O297" s="87"/>
      <c r="P297" s="225">
        <f>O297*H297</f>
        <v>0</v>
      </c>
      <c r="Q297" s="225">
        <v>0</v>
      </c>
      <c r="R297" s="225">
        <f>Q297*H297</f>
        <v>0</v>
      </c>
      <c r="S297" s="225">
        <v>0</v>
      </c>
      <c r="T297" s="226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7" t="s">
        <v>78</v>
      </c>
      <c r="AT297" s="227" t="s">
        <v>145</v>
      </c>
      <c r="AU297" s="227" t="s">
        <v>78</v>
      </c>
      <c r="AY297" s="20" t="s">
        <v>135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78</v>
      </c>
      <c r="BK297" s="228">
        <f>ROUND(I297*H297,2)</f>
        <v>0</v>
      </c>
      <c r="BL297" s="20" t="s">
        <v>78</v>
      </c>
      <c r="BM297" s="227" t="s">
        <v>846</v>
      </c>
    </row>
    <row r="298" s="2" customFormat="1" ht="49.05" customHeight="1">
      <c r="A298" s="41"/>
      <c r="B298" s="42"/>
      <c r="C298" s="229" t="s">
        <v>847</v>
      </c>
      <c r="D298" s="229" t="s">
        <v>145</v>
      </c>
      <c r="E298" s="230" t="s">
        <v>848</v>
      </c>
      <c r="F298" s="231" t="s">
        <v>849</v>
      </c>
      <c r="G298" s="232" t="s">
        <v>152</v>
      </c>
      <c r="H298" s="233">
        <v>1</v>
      </c>
      <c r="I298" s="234"/>
      <c r="J298" s="235">
        <f>ROUND(I298*H298,2)</f>
        <v>0</v>
      </c>
      <c r="K298" s="231" t="s">
        <v>833</v>
      </c>
      <c r="L298" s="47"/>
      <c r="M298" s="236" t="s">
        <v>19</v>
      </c>
      <c r="N298" s="237" t="s">
        <v>42</v>
      </c>
      <c r="O298" s="87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27" t="s">
        <v>78</v>
      </c>
      <c r="AT298" s="227" t="s">
        <v>145</v>
      </c>
      <c r="AU298" s="227" t="s">
        <v>78</v>
      </c>
      <c r="AY298" s="20" t="s">
        <v>135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20" t="s">
        <v>78</v>
      </c>
      <c r="BK298" s="228">
        <f>ROUND(I298*H298,2)</f>
        <v>0</v>
      </c>
      <c r="BL298" s="20" t="s">
        <v>78</v>
      </c>
      <c r="BM298" s="227" t="s">
        <v>850</v>
      </c>
    </row>
    <row r="299" s="2" customFormat="1" ht="49.05" customHeight="1">
      <c r="A299" s="41"/>
      <c r="B299" s="42"/>
      <c r="C299" s="229" t="s">
        <v>851</v>
      </c>
      <c r="D299" s="229" t="s">
        <v>145</v>
      </c>
      <c r="E299" s="230" t="s">
        <v>852</v>
      </c>
      <c r="F299" s="231" t="s">
        <v>853</v>
      </c>
      <c r="G299" s="232" t="s">
        <v>152</v>
      </c>
      <c r="H299" s="233">
        <v>1</v>
      </c>
      <c r="I299" s="234"/>
      <c r="J299" s="235">
        <f>ROUND(I299*H299,2)</f>
        <v>0</v>
      </c>
      <c r="K299" s="231" t="s">
        <v>833</v>
      </c>
      <c r="L299" s="47"/>
      <c r="M299" s="236" t="s">
        <v>19</v>
      </c>
      <c r="N299" s="237" t="s">
        <v>42</v>
      </c>
      <c r="O299" s="87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27" t="s">
        <v>78</v>
      </c>
      <c r="AT299" s="227" t="s">
        <v>145</v>
      </c>
      <c r="AU299" s="227" t="s">
        <v>78</v>
      </c>
      <c r="AY299" s="20" t="s">
        <v>135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20" t="s">
        <v>78</v>
      </c>
      <c r="BK299" s="228">
        <f>ROUND(I299*H299,2)</f>
        <v>0</v>
      </c>
      <c r="BL299" s="20" t="s">
        <v>78</v>
      </c>
      <c r="BM299" s="227" t="s">
        <v>854</v>
      </c>
    </row>
    <row r="300" s="2" customFormat="1" ht="55.5" customHeight="1">
      <c r="A300" s="41"/>
      <c r="B300" s="42"/>
      <c r="C300" s="229" t="s">
        <v>855</v>
      </c>
      <c r="D300" s="229" t="s">
        <v>145</v>
      </c>
      <c r="E300" s="230" t="s">
        <v>856</v>
      </c>
      <c r="F300" s="231" t="s">
        <v>857</v>
      </c>
      <c r="G300" s="232" t="s">
        <v>152</v>
      </c>
      <c r="H300" s="233">
        <v>2</v>
      </c>
      <c r="I300" s="234"/>
      <c r="J300" s="235">
        <f>ROUND(I300*H300,2)</f>
        <v>0</v>
      </c>
      <c r="K300" s="231" t="s">
        <v>142</v>
      </c>
      <c r="L300" s="47"/>
      <c r="M300" s="288" t="s">
        <v>19</v>
      </c>
      <c r="N300" s="289" t="s">
        <v>42</v>
      </c>
      <c r="O300" s="290"/>
      <c r="P300" s="291">
        <f>O300*H300</f>
        <v>0</v>
      </c>
      <c r="Q300" s="291">
        <v>0</v>
      </c>
      <c r="R300" s="291">
        <f>Q300*H300</f>
        <v>0</v>
      </c>
      <c r="S300" s="291">
        <v>0</v>
      </c>
      <c r="T300" s="292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7" t="s">
        <v>78</v>
      </c>
      <c r="AT300" s="227" t="s">
        <v>145</v>
      </c>
      <c r="AU300" s="227" t="s">
        <v>78</v>
      </c>
      <c r="AY300" s="20" t="s">
        <v>135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20" t="s">
        <v>78</v>
      </c>
      <c r="BK300" s="228">
        <f>ROUND(I300*H300,2)</f>
        <v>0</v>
      </c>
      <c r="BL300" s="20" t="s">
        <v>78</v>
      </c>
      <c r="BM300" s="227" t="s">
        <v>858</v>
      </c>
    </row>
    <row r="301" s="2" customFormat="1" ht="6.96" customHeight="1">
      <c r="A301" s="41"/>
      <c r="B301" s="62"/>
      <c r="C301" s="63"/>
      <c r="D301" s="63"/>
      <c r="E301" s="63"/>
      <c r="F301" s="63"/>
      <c r="G301" s="63"/>
      <c r="H301" s="63"/>
      <c r="I301" s="63"/>
      <c r="J301" s="63"/>
      <c r="K301" s="63"/>
      <c r="L301" s="47"/>
      <c r="M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</row>
  </sheetData>
  <sheetProtection sheet="1" autoFilter="0" formatColumns="0" formatRows="0" objects="1" scenarios="1" spinCount="100000" saltValue="7SkKARPyKkSFlsAPiBK7NkIV/iPuXIPrxFfQ30ZjHg7/nhFLsX6Ywz6qIrU1W6MntolQrdNzn7EWplpvrPybew==" hashValue="oXlWBwHvecfj/hFdQfE6hWyhlm+SshGibzbvFwnXvzTxv2m4trzCxjg06N2N12zxMFLDheeSDV+ETQKmmVv1ZA==" algorithmName="SHA-512" password="CC35"/>
  <autoFilter ref="C97:K3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Oprava zabezpečovacího zařízení v ŽST Dolní Bousov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101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859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1. 8. 2024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31</v>
      </c>
      <c r="F23" s="41"/>
      <c r="G23" s="41"/>
      <c r="H23" s="41"/>
      <c r="I23" s="145" t="s">
        <v>27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34</v>
      </c>
      <c r="F26" s="41"/>
      <c r="G26" s="41"/>
      <c r="H26" s="41"/>
      <c r="I26" s="145" t="s">
        <v>27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ROUND(J89,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ROUND((SUM(BE89:BE131)),  2)</f>
        <v>0</v>
      </c>
      <c r="G35" s="41"/>
      <c r="H35" s="41"/>
      <c r="I35" s="160">
        <v>0.20999999999999999</v>
      </c>
      <c r="J35" s="159">
        <f>ROUND(((SUM(BE89:BE131))*I35),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ROUND((SUM(BF89:BF131)),  2)</f>
        <v>0</v>
      </c>
      <c r="G36" s="41"/>
      <c r="H36" s="41"/>
      <c r="I36" s="160">
        <v>0.12</v>
      </c>
      <c r="J36" s="159">
        <f>ROUND(((SUM(BF89:BF131))*I36),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ROUND((SUM(BG89:BG131)),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ROUND((SUM(BH89:BH131)),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ROUND((SUM(BI89:BI131)),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Oprava zabezpečovacího zařízení v ŽST Dolní Bousov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02 - Dle sborníku URS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1. 8. 2024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>Pavel Pospíšil, DiS.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>Signal Projekt,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J89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110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860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861</v>
      </c>
      <c r="E66" s="180"/>
      <c r="F66" s="180"/>
      <c r="G66" s="180"/>
      <c r="H66" s="180"/>
      <c r="I66" s="180"/>
      <c r="J66" s="181">
        <f>J96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862</v>
      </c>
      <c r="E67" s="185"/>
      <c r="F67" s="185"/>
      <c r="G67" s="185"/>
      <c r="H67" s="185"/>
      <c r="I67" s="185"/>
      <c r="J67" s="186">
        <f>J97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1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3" s="2" customFormat="1" ht="6.96" customHeight="1">
      <c r="A73" s="41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4.96" customHeight="1">
      <c r="A74" s="41"/>
      <c r="B74" s="42"/>
      <c r="C74" s="26" t="s">
        <v>121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16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172" t="str">
        <f>E7</f>
        <v>Oprava zabezpečovacího zařízení v ŽST Dolní Bousov</v>
      </c>
      <c r="F77" s="35"/>
      <c r="G77" s="35"/>
      <c r="H77" s="35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1" customFormat="1" ht="12" customHeight="1">
      <c r="B78" s="24"/>
      <c r="C78" s="35" t="s">
        <v>100</v>
      </c>
      <c r="D78" s="25"/>
      <c r="E78" s="25"/>
      <c r="F78" s="25"/>
      <c r="G78" s="25"/>
      <c r="H78" s="25"/>
      <c r="I78" s="25"/>
      <c r="J78" s="25"/>
      <c r="K78" s="25"/>
      <c r="L78" s="23"/>
    </row>
    <row r="79" s="2" customFormat="1" ht="16.5" customHeight="1">
      <c r="A79" s="41"/>
      <c r="B79" s="42"/>
      <c r="C79" s="43"/>
      <c r="D79" s="43"/>
      <c r="E79" s="172" t="s">
        <v>101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102</v>
      </c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72" t="str">
        <f>E11</f>
        <v>02 - Dle sborníku URS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21</v>
      </c>
      <c r="D83" s="43"/>
      <c r="E83" s="43"/>
      <c r="F83" s="30" t="str">
        <f>F14</f>
        <v xml:space="preserve"> </v>
      </c>
      <c r="G83" s="43"/>
      <c r="H83" s="43"/>
      <c r="I83" s="35" t="s">
        <v>23</v>
      </c>
      <c r="J83" s="75" t="str">
        <f>IF(J14="","",J14)</f>
        <v>1. 8. 2024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25</v>
      </c>
      <c r="D85" s="43"/>
      <c r="E85" s="43"/>
      <c r="F85" s="30" t="str">
        <f>E17</f>
        <v xml:space="preserve"> </v>
      </c>
      <c r="G85" s="43"/>
      <c r="H85" s="43"/>
      <c r="I85" s="35" t="s">
        <v>30</v>
      </c>
      <c r="J85" s="39" t="str">
        <f>E23</f>
        <v>Pavel Pospíšil, DiS.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28</v>
      </c>
      <c r="D86" s="43"/>
      <c r="E86" s="43"/>
      <c r="F86" s="30" t="str">
        <f>IF(E20="","",E20)</f>
        <v>Vyplň údaj</v>
      </c>
      <c r="G86" s="43"/>
      <c r="H86" s="43"/>
      <c r="I86" s="35" t="s">
        <v>33</v>
      </c>
      <c r="J86" s="39" t="str">
        <f>E26</f>
        <v>Signal Projekt, s.r.o.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0.32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11" customFormat="1" ht="29.28" customHeight="1">
      <c r="A88" s="188"/>
      <c r="B88" s="189"/>
      <c r="C88" s="190" t="s">
        <v>122</v>
      </c>
      <c r="D88" s="191" t="s">
        <v>56</v>
      </c>
      <c r="E88" s="191" t="s">
        <v>52</v>
      </c>
      <c r="F88" s="191" t="s">
        <v>53</v>
      </c>
      <c r="G88" s="191" t="s">
        <v>123</v>
      </c>
      <c r="H88" s="191" t="s">
        <v>124</v>
      </c>
      <c r="I88" s="191" t="s">
        <v>125</v>
      </c>
      <c r="J88" s="191" t="s">
        <v>106</v>
      </c>
      <c r="K88" s="192" t="s">
        <v>126</v>
      </c>
      <c r="L88" s="193"/>
      <c r="M88" s="95" t="s">
        <v>19</v>
      </c>
      <c r="N88" s="96" t="s">
        <v>41</v>
      </c>
      <c r="O88" s="96" t="s">
        <v>127</v>
      </c>
      <c r="P88" s="96" t="s">
        <v>128</v>
      </c>
      <c r="Q88" s="96" t="s">
        <v>129</v>
      </c>
      <c r="R88" s="96" t="s">
        <v>130</v>
      </c>
      <c r="S88" s="96" t="s">
        <v>131</v>
      </c>
      <c r="T88" s="97" t="s">
        <v>132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1"/>
      <c r="B89" s="42"/>
      <c r="C89" s="102" t="s">
        <v>133</v>
      </c>
      <c r="D89" s="43"/>
      <c r="E89" s="43"/>
      <c r="F89" s="43"/>
      <c r="G89" s="43"/>
      <c r="H89" s="43"/>
      <c r="I89" s="43"/>
      <c r="J89" s="194">
        <f>BK89</f>
        <v>0</v>
      </c>
      <c r="K89" s="43"/>
      <c r="L89" s="47"/>
      <c r="M89" s="98"/>
      <c r="N89" s="195"/>
      <c r="O89" s="99"/>
      <c r="P89" s="196">
        <f>P90+P96</f>
        <v>0</v>
      </c>
      <c r="Q89" s="99"/>
      <c r="R89" s="196">
        <f>R90+R96</f>
        <v>1.4309000000000001</v>
      </c>
      <c r="S89" s="99"/>
      <c r="T89" s="197">
        <f>T90+T96</f>
        <v>2.5499999999999998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70</v>
      </c>
      <c r="AU89" s="20" t="s">
        <v>107</v>
      </c>
      <c r="BK89" s="198">
        <f>BK90+BK96</f>
        <v>0</v>
      </c>
    </row>
    <row r="90" s="12" customFormat="1" ht="25.92" customHeight="1">
      <c r="A90" s="12"/>
      <c r="B90" s="199"/>
      <c r="C90" s="200"/>
      <c r="D90" s="201" t="s">
        <v>70</v>
      </c>
      <c r="E90" s="202" t="s">
        <v>179</v>
      </c>
      <c r="F90" s="202" t="s">
        <v>179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</f>
        <v>0</v>
      </c>
      <c r="Q90" s="207"/>
      <c r="R90" s="208">
        <f>R91</f>
        <v>0</v>
      </c>
      <c r="S90" s="207"/>
      <c r="T90" s="209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71</v>
      </c>
      <c r="AY90" s="210" t="s">
        <v>135</v>
      </c>
      <c r="BK90" s="212">
        <f>BK91</f>
        <v>0</v>
      </c>
    </row>
    <row r="91" s="12" customFormat="1" ht="22.8" customHeight="1">
      <c r="A91" s="12"/>
      <c r="B91" s="199"/>
      <c r="C91" s="200"/>
      <c r="D91" s="201" t="s">
        <v>70</v>
      </c>
      <c r="E91" s="213" t="s">
        <v>78</v>
      </c>
      <c r="F91" s="213" t="s">
        <v>863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SUM(P92:P95)</f>
        <v>0</v>
      </c>
      <c r="Q91" s="207"/>
      <c r="R91" s="208">
        <f>SUM(R92:R95)</f>
        <v>0</v>
      </c>
      <c r="S91" s="207"/>
      <c r="T91" s="209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78</v>
      </c>
      <c r="AT91" s="211" t="s">
        <v>70</v>
      </c>
      <c r="AU91" s="211" t="s">
        <v>78</v>
      </c>
      <c r="AY91" s="210" t="s">
        <v>135</v>
      </c>
      <c r="BK91" s="212">
        <f>SUM(BK92:BK95)</f>
        <v>0</v>
      </c>
    </row>
    <row r="92" s="2" customFormat="1" ht="24.15" customHeight="1">
      <c r="A92" s="41"/>
      <c r="B92" s="42"/>
      <c r="C92" s="229" t="s">
        <v>78</v>
      </c>
      <c r="D92" s="229" t="s">
        <v>145</v>
      </c>
      <c r="E92" s="230" t="s">
        <v>864</v>
      </c>
      <c r="F92" s="231" t="s">
        <v>865</v>
      </c>
      <c r="G92" s="232" t="s">
        <v>866</v>
      </c>
      <c r="H92" s="233">
        <v>68</v>
      </c>
      <c r="I92" s="234"/>
      <c r="J92" s="235">
        <f>ROUND(I92*H92,2)</f>
        <v>0</v>
      </c>
      <c r="K92" s="231" t="s">
        <v>867</v>
      </c>
      <c r="L92" s="47"/>
      <c r="M92" s="236" t="s">
        <v>19</v>
      </c>
      <c r="N92" s="237" t="s">
        <v>42</v>
      </c>
      <c r="O92" s="87"/>
      <c r="P92" s="225">
        <f>O92*H92</f>
        <v>0</v>
      </c>
      <c r="Q92" s="225">
        <v>0</v>
      </c>
      <c r="R92" s="225">
        <f>Q92*H92</f>
        <v>0</v>
      </c>
      <c r="S92" s="225">
        <v>0</v>
      </c>
      <c r="T92" s="226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7" t="s">
        <v>78</v>
      </c>
      <c r="AT92" s="227" t="s">
        <v>145</v>
      </c>
      <c r="AU92" s="227" t="s">
        <v>80</v>
      </c>
      <c r="AY92" s="20" t="s">
        <v>135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78</v>
      </c>
      <c r="BK92" s="228">
        <f>ROUND(I92*H92,2)</f>
        <v>0</v>
      </c>
      <c r="BL92" s="20" t="s">
        <v>78</v>
      </c>
      <c r="BM92" s="227" t="s">
        <v>868</v>
      </c>
    </row>
    <row r="93" s="2" customFormat="1">
      <c r="A93" s="41"/>
      <c r="B93" s="42"/>
      <c r="C93" s="43"/>
      <c r="D93" s="293" t="s">
        <v>869</v>
      </c>
      <c r="E93" s="43"/>
      <c r="F93" s="294" t="s">
        <v>870</v>
      </c>
      <c r="G93" s="43"/>
      <c r="H93" s="43"/>
      <c r="I93" s="285"/>
      <c r="J93" s="43"/>
      <c r="K93" s="43"/>
      <c r="L93" s="47"/>
      <c r="M93" s="286"/>
      <c r="N93" s="287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869</v>
      </c>
      <c r="AU93" s="20" t="s">
        <v>80</v>
      </c>
    </row>
    <row r="94" s="2" customFormat="1" ht="24.15" customHeight="1">
      <c r="A94" s="41"/>
      <c r="B94" s="42"/>
      <c r="C94" s="229" t="s">
        <v>80</v>
      </c>
      <c r="D94" s="229" t="s">
        <v>145</v>
      </c>
      <c r="E94" s="230" t="s">
        <v>871</v>
      </c>
      <c r="F94" s="231" t="s">
        <v>872</v>
      </c>
      <c r="G94" s="232" t="s">
        <v>866</v>
      </c>
      <c r="H94" s="233">
        <v>68</v>
      </c>
      <c r="I94" s="234"/>
      <c r="J94" s="235">
        <f>ROUND(I94*H94,2)</f>
        <v>0</v>
      </c>
      <c r="K94" s="231" t="s">
        <v>867</v>
      </c>
      <c r="L94" s="47"/>
      <c r="M94" s="236" t="s">
        <v>19</v>
      </c>
      <c r="N94" s="237" t="s">
        <v>42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153</v>
      </c>
      <c r="AT94" s="227" t="s">
        <v>145</v>
      </c>
      <c r="AU94" s="227" t="s">
        <v>80</v>
      </c>
      <c r="AY94" s="20" t="s">
        <v>135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8">
        <f>ROUND(I94*H94,2)</f>
        <v>0</v>
      </c>
      <c r="BL94" s="20" t="s">
        <v>153</v>
      </c>
      <c r="BM94" s="227" t="s">
        <v>873</v>
      </c>
    </row>
    <row r="95" s="2" customFormat="1">
      <c r="A95" s="41"/>
      <c r="B95" s="42"/>
      <c r="C95" s="43"/>
      <c r="D95" s="293" t="s">
        <v>869</v>
      </c>
      <c r="E95" s="43"/>
      <c r="F95" s="294" t="s">
        <v>874</v>
      </c>
      <c r="G95" s="43"/>
      <c r="H95" s="43"/>
      <c r="I95" s="285"/>
      <c r="J95" s="43"/>
      <c r="K95" s="43"/>
      <c r="L95" s="47"/>
      <c r="M95" s="286"/>
      <c r="N95" s="287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869</v>
      </c>
      <c r="AU95" s="20" t="s">
        <v>80</v>
      </c>
    </row>
    <row r="96" s="12" customFormat="1" ht="25.92" customHeight="1">
      <c r="A96" s="12"/>
      <c r="B96" s="199"/>
      <c r="C96" s="200"/>
      <c r="D96" s="201" t="s">
        <v>70</v>
      </c>
      <c r="E96" s="202" t="s">
        <v>138</v>
      </c>
      <c r="F96" s="202" t="s">
        <v>875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</f>
        <v>0</v>
      </c>
      <c r="Q96" s="207"/>
      <c r="R96" s="208">
        <f>R97</f>
        <v>1.4309000000000001</v>
      </c>
      <c r="S96" s="207"/>
      <c r="T96" s="209">
        <f>T97</f>
        <v>2.5499999999999998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149</v>
      </c>
      <c r="AT96" s="211" t="s">
        <v>70</v>
      </c>
      <c r="AU96" s="211" t="s">
        <v>71</v>
      </c>
      <c r="AY96" s="210" t="s">
        <v>135</v>
      </c>
      <c r="BK96" s="212">
        <f>BK97</f>
        <v>0</v>
      </c>
    </row>
    <row r="97" s="12" customFormat="1" ht="22.8" customHeight="1">
      <c r="A97" s="12"/>
      <c r="B97" s="199"/>
      <c r="C97" s="200"/>
      <c r="D97" s="201" t="s">
        <v>70</v>
      </c>
      <c r="E97" s="213" t="s">
        <v>876</v>
      </c>
      <c r="F97" s="213" t="s">
        <v>877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SUM(P98:P131)</f>
        <v>0</v>
      </c>
      <c r="Q97" s="207"/>
      <c r="R97" s="208">
        <f>SUM(R98:R131)</f>
        <v>1.4309000000000001</v>
      </c>
      <c r="S97" s="207"/>
      <c r="T97" s="209">
        <f>SUM(T98:T131)</f>
        <v>2.5499999999999998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149</v>
      </c>
      <c r="AT97" s="211" t="s">
        <v>70</v>
      </c>
      <c r="AU97" s="211" t="s">
        <v>78</v>
      </c>
      <c r="AY97" s="210" t="s">
        <v>135</v>
      </c>
      <c r="BK97" s="212">
        <f>SUM(BK98:BK131)</f>
        <v>0</v>
      </c>
    </row>
    <row r="98" s="2" customFormat="1" ht="37.8" customHeight="1">
      <c r="A98" s="41"/>
      <c r="B98" s="42"/>
      <c r="C98" s="229" t="s">
        <v>149</v>
      </c>
      <c r="D98" s="229" t="s">
        <v>145</v>
      </c>
      <c r="E98" s="230" t="s">
        <v>878</v>
      </c>
      <c r="F98" s="231" t="s">
        <v>879</v>
      </c>
      <c r="G98" s="232" t="s">
        <v>141</v>
      </c>
      <c r="H98" s="233">
        <v>280</v>
      </c>
      <c r="I98" s="234"/>
      <c r="J98" s="235">
        <f>ROUND(I98*H98,2)</f>
        <v>0</v>
      </c>
      <c r="K98" s="231" t="s">
        <v>867</v>
      </c>
      <c r="L98" s="47"/>
      <c r="M98" s="236" t="s">
        <v>19</v>
      </c>
      <c r="N98" s="237" t="s">
        <v>42</v>
      </c>
      <c r="O98" s="87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7" t="s">
        <v>358</v>
      </c>
      <c r="AT98" s="227" t="s">
        <v>145</v>
      </c>
      <c r="AU98" s="227" t="s">
        <v>80</v>
      </c>
      <c r="AY98" s="20" t="s">
        <v>135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78</v>
      </c>
      <c r="BK98" s="228">
        <f>ROUND(I98*H98,2)</f>
        <v>0</v>
      </c>
      <c r="BL98" s="20" t="s">
        <v>358</v>
      </c>
      <c r="BM98" s="227" t="s">
        <v>880</v>
      </c>
    </row>
    <row r="99" s="2" customFormat="1">
      <c r="A99" s="41"/>
      <c r="B99" s="42"/>
      <c r="C99" s="43"/>
      <c r="D99" s="293" t="s">
        <v>869</v>
      </c>
      <c r="E99" s="43"/>
      <c r="F99" s="294" t="s">
        <v>881</v>
      </c>
      <c r="G99" s="43"/>
      <c r="H99" s="43"/>
      <c r="I99" s="285"/>
      <c r="J99" s="43"/>
      <c r="K99" s="43"/>
      <c r="L99" s="47"/>
      <c r="M99" s="286"/>
      <c r="N99" s="287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869</v>
      </c>
      <c r="AU99" s="20" t="s">
        <v>80</v>
      </c>
    </row>
    <row r="100" s="2" customFormat="1" ht="37.8" customHeight="1">
      <c r="A100" s="41"/>
      <c r="B100" s="42"/>
      <c r="C100" s="229" t="s">
        <v>153</v>
      </c>
      <c r="D100" s="229" t="s">
        <v>145</v>
      </c>
      <c r="E100" s="230" t="s">
        <v>882</v>
      </c>
      <c r="F100" s="231" t="s">
        <v>883</v>
      </c>
      <c r="G100" s="232" t="s">
        <v>141</v>
      </c>
      <c r="H100" s="233">
        <v>2030</v>
      </c>
      <c r="I100" s="234"/>
      <c r="J100" s="235">
        <f>ROUND(I100*H100,2)</f>
        <v>0</v>
      </c>
      <c r="K100" s="231" t="s">
        <v>867</v>
      </c>
      <c r="L100" s="47"/>
      <c r="M100" s="236" t="s">
        <v>19</v>
      </c>
      <c r="N100" s="237" t="s">
        <v>42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358</v>
      </c>
      <c r="AT100" s="227" t="s">
        <v>145</v>
      </c>
      <c r="AU100" s="227" t="s">
        <v>80</v>
      </c>
      <c r="AY100" s="20" t="s">
        <v>135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8">
        <f>ROUND(I100*H100,2)</f>
        <v>0</v>
      </c>
      <c r="BL100" s="20" t="s">
        <v>358</v>
      </c>
      <c r="BM100" s="227" t="s">
        <v>884</v>
      </c>
    </row>
    <row r="101" s="2" customFormat="1">
      <c r="A101" s="41"/>
      <c r="B101" s="42"/>
      <c r="C101" s="43"/>
      <c r="D101" s="293" t="s">
        <v>869</v>
      </c>
      <c r="E101" s="43"/>
      <c r="F101" s="294" t="s">
        <v>885</v>
      </c>
      <c r="G101" s="43"/>
      <c r="H101" s="43"/>
      <c r="I101" s="285"/>
      <c r="J101" s="43"/>
      <c r="K101" s="43"/>
      <c r="L101" s="47"/>
      <c r="M101" s="286"/>
      <c r="N101" s="287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869</v>
      </c>
      <c r="AU101" s="20" t="s">
        <v>80</v>
      </c>
    </row>
    <row r="102" s="2" customFormat="1" ht="37.8" customHeight="1">
      <c r="A102" s="41"/>
      <c r="B102" s="42"/>
      <c r="C102" s="229" t="s">
        <v>158</v>
      </c>
      <c r="D102" s="229" t="s">
        <v>145</v>
      </c>
      <c r="E102" s="230" t="s">
        <v>886</v>
      </c>
      <c r="F102" s="231" t="s">
        <v>887</v>
      </c>
      <c r="G102" s="232" t="s">
        <v>141</v>
      </c>
      <c r="H102" s="233">
        <v>420</v>
      </c>
      <c r="I102" s="234"/>
      <c r="J102" s="235">
        <f>ROUND(I102*H102,2)</f>
        <v>0</v>
      </c>
      <c r="K102" s="231" t="s">
        <v>867</v>
      </c>
      <c r="L102" s="47"/>
      <c r="M102" s="236" t="s">
        <v>19</v>
      </c>
      <c r="N102" s="237" t="s">
        <v>42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358</v>
      </c>
      <c r="AT102" s="227" t="s">
        <v>145</v>
      </c>
      <c r="AU102" s="227" t="s">
        <v>80</v>
      </c>
      <c r="AY102" s="20" t="s">
        <v>135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8">
        <f>ROUND(I102*H102,2)</f>
        <v>0</v>
      </c>
      <c r="BL102" s="20" t="s">
        <v>358</v>
      </c>
      <c r="BM102" s="227" t="s">
        <v>888</v>
      </c>
    </row>
    <row r="103" s="2" customFormat="1">
      <c r="A103" s="41"/>
      <c r="B103" s="42"/>
      <c r="C103" s="43"/>
      <c r="D103" s="293" t="s">
        <v>869</v>
      </c>
      <c r="E103" s="43"/>
      <c r="F103" s="294" t="s">
        <v>889</v>
      </c>
      <c r="G103" s="43"/>
      <c r="H103" s="43"/>
      <c r="I103" s="285"/>
      <c r="J103" s="43"/>
      <c r="K103" s="43"/>
      <c r="L103" s="47"/>
      <c r="M103" s="286"/>
      <c r="N103" s="287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869</v>
      </c>
      <c r="AU103" s="20" t="s">
        <v>80</v>
      </c>
    </row>
    <row r="104" s="2" customFormat="1" ht="37.8" customHeight="1">
      <c r="A104" s="41"/>
      <c r="B104" s="42"/>
      <c r="C104" s="229" t="s">
        <v>163</v>
      </c>
      <c r="D104" s="229" t="s">
        <v>145</v>
      </c>
      <c r="E104" s="230" t="s">
        <v>890</v>
      </c>
      <c r="F104" s="231" t="s">
        <v>891</v>
      </c>
      <c r="G104" s="232" t="s">
        <v>141</v>
      </c>
      <c r="H104" s="233">
        <v>150</v>
      </c>
      <c r="I104" s="234"/>
      <c r="J104" s="235">
        <f>ROUND(I104*H104,2)</f>
        <v>0</v>
      </c>
      <c r="K104" s="231" t="s">
        <v>867</v>
      </c>
      <c r="L104" s="47"/>
      <c r="M104" s="236" t="s">
        <v>19</v>
      </c>
      <c r="N104" s="237" t="s">
        <v>42</v>
      </c>
      <c r="O104" s="87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7" t="s">
        <v>358</v>
      </c>
      <c r="AT104" s="227" t="s">
        <v>145</v>
      </c>
      <c r="AU104" s="227" t="s">
        <v>80</v>
      </c>
      <c r="AY104" s="20" t="s">
        <v>135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78</v>
      </c>
      <c r="BK104" s="228">
        <f>ROUND(I104*H104,2)</f>
        <v>0</v>
      </c>
      <c r="BL104" s="20" t="s">
        <v>358</v>
      </c>
      <c r="BM104" s="227" t="s">
        <v>892</v>
      </c>
    </row>
    <row r="105" s="2" customFormat="1">
      <c r="A105" s="41"/>
      <c r="B105" s="42"/>
      <c r="C105" s="43"/>
      <c r="D105" s="293" t="s">
        <v>869</v>
      </c>
      <c r="E105" s="43"/>
      <c r="F105" s="294" t="s">
        <v>893</v>
      </c>
      <c r="G105" s="43"/>
      <c r="H105" s="43"/>
      <c r="I105" s="285"/>
      <c r="J105" s="43"/>
      <c r="K105" s="43"/>
      <c r="L105" s="47"/>
      <c r="M105" s="286"/>
      <c r="N105" s="287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869</v>
      </c>
      <c r="AU105" s="20" t="s">
        <v>80</v>
      </c>
    </row>
    <row r="106" s="2" customFormat="1" ht="37.8" customHeight="1">
      <c r="A106" s="41"/>
      <c r="B106" s="42"/>
      <c r="C106" s="229" t="s">
        <v>168</v>
      </c>
      <c r="D106" s="229" t="s">
        <v>145</v>
      </c>
      <c r="E106" s="230" t="s">
        <v>894</v>
      </c>
      <c r="F106" s="231" t="s">
        <v>895</v>
      </c>
      <c r="G106" s="232" t="s">
        <v>141</v>
      </c>
      <c r="H106" s="233">
        <v>50</v>
      </c>
      <c r="I106" s="234"/>
      <c r="J106" s="235">
        <f>ROUND(I106*H106,2)</f>
        <v>0</v>
      </c>
      <c r="K106" s="231" t="s">
        <v>867</v>
      </c>
      <c r="L106" s="47"/>
      <c r="M106" s="236" t="s">
        <v>19</v>
      </c>
      <c r="N106" s="237" t="s">
        <v>42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78</v>
      </c>
      <c r="AT106" s="227" t="s">
        <v>145</v>
      </c>
      <c r="AU106" s="227" t="s">
        <v>80</v>
      </c>
      <c r="AY106" s="20" t="s">
        <v>135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8">
        <f>ROUND(I106*H106,2)</f>
        <v>0</v>
      </c>
      <c r="BL106" s="20" t="s">
        <v>78</v>
      </c>
      <c r="BM106" s="227" t="s">
        <v>896</v>
      </c>
    </row>
    <row r="107" s="2" customFormat="1">
      <c r="A107" s="41"/>
      <c r="B107" s="42"/>
      <c r="C107" s="43"/>
      <c r="D107" s="293" t="s">
        <v>869</v>
      </c>
      <c r="E107" s="43"/>
      <c r="F107" s="294" t="s">
        <v>897</v>
      </c>
      <c r="G107" s="43"/>
      <c r="H107" s="43"/>
      <c r="I107" s="285"/>
      <c r="J107" s="43"/>
      <c r="K107" s="43"/>
      <c r="L107" s="47"/>
      <c r="M107" s="286"/>
      <c r="N107" s="287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869</v>
      </c>
      <c r="AU107" s="20" t="s">
        <v>80</v>
      </c>
    </row>
    <row r="108" s="2" customFormat="1" ht="37.8" customHeight="1">
      <c r="A108" s="41"/>
      <c r="B108" s="42"/>
      <c r="C108" s="229" t="s">
        <v>166</v>
      </c>
      <c r="D108" s="229" t="s">
        <v>145</v>
      </c>
      <c r="E108" s="230" t="s">
        <v>898</v>
      </c>
      <c r="F108" s="231" t="s">
        <v>899</v>
      </c>
      <c r="G108" s="232" t="s">
        <v>141</v>
      </c>
      <c r="H108" s="233">
        <v>95</v>
      </c>
      <c r="I108" s="234"/>
      <c r="J108" s="235">
        <f>ROUND(I108*H108,2)</f>
        <v>0</v>
      </c>
      <c r="K108" s="231" t="s">
        <v>867</v>
      </c>
      <c r="L108" s="47"/>
      <c r="M108" s="236" t="s">
        <v>19</v>
      </c>
      <c r="N108" s="237" t="s">
        <v>42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78</v>
      </c>
      <c r="AT108" s="227" t="s">
        <v>145</v>
      </c>
      <c r="AU108" s="227" t="s">
        <v>80</v>
      </c>
      <c r="AY108" s="20" t="s">
        <v>135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8">
        <f>ROUND(I108*H108,2)</f>
        <v>0</v>
      </c>
      <c r="BL108" s="20" t="s">
        <v>78</v>
      </c>
      <c r="BM108" s="227" t="s">
        <v>900</v>
      </c>
    </row>
    <row r="109" s="2" customFormat="1">
      <c r="A109" s="41"/>
      <c r="B109" s="42"/>
      <c r="C109" s="43"/>
      <c r="D109" s="293" t="s">
        <v>869</v>
      </c>
      <c r="E109" s="43"/>
      <c r="F109" s="294" t="s">
        <v>901</v>
      </c>
      <c r="G109" s="43"/>
      <c r="H109" s="43"/>
      <c r="I109" s="285"/>
      <c r="J109" s="43"/>
      <c r="K109" s="43"/>
      <c r="L109" s="47"/>
      <c r="M109" s="286"/>
      <c r="N109" s="287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869</v>
      </c>
      <c r="AU109" s="20" t="s">
        <v>80</v>
      </c>
    </row>
    <row r="110" s="2" customFormat="1" ht="33" customHeight="1">
      <c r="A110" s="41"/>
      <c r="B110" s="42"/>
      <c r="C110" s="229" t="s">
        <v>175</v>
      </c>
      <c r="D110" s="229" t="s">
        <v>145</v>
      </c>
      <c r="E110" s="230" t="s">
        <v>902</v>
      </c>
      <c r="F110" s="231" t="s">
        <v>903</v>
      </c>
      <c r="G110" s="232" t="s">
        <v>141</v>
      </c>
      <c r="H110" s="233">
        <v>280</v>
      </c>
      <c r="I110" s="234"/>
      <c r="J110" s="235">
        <f>ROUND(I110*H110,2)</f>
        <v>0</v>
      </c>
      <c r="K110" s="231" t="s">
        <v>867</v>
      </c>
      <c r="L110" s="47"/>
      <c r="M110" s="236" t="s">
        <v>19</v>
      </c>
      <c r="N110" s="237" t="s">
        <v>42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358</v>
      </c>
      <c r="AT110" s="227" t="s">
        <v>145</v>
      </c>
      <c r="AU110" s="227" t="s">
        <v>80</v>
      </c>
      <c r="AY110" s="20" t="s">
        <v>135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8">
        <f>ROUND(I110*H110,2)</f>
        <v>0</v>
      </c>
      <c r="BL110" s="20" t="s">
        <v>358</v>
      </c>
      <c r="BM110" s="227" t="s">
        <v>904</v>
      </c>
    </row>
    <row r="111" s="2" customFormat="1">
      <c r="A111" s="41"/>
      <c r="B111" s="42"/>
      <c r="C111" s="43"/>
      <c r="D111" s="293" t="s">
        <v>869</v>
      </c>
      <c r="E111" s="43"/>
      <c r="F111" s="294" t="s">
        <v>905</v>
      </c>
      <c r="G111" s="43"/>
      <c r="H111" s="43"/>
      <c r="I111" s="285"/>
      <c r="J111" s="43"/>
      <c r="K111" s="43"/>
      <c r="L111" s="47"/>
      <c r="M111" s="286"/>
      <c r="N111" s="287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869</v>
      </c>
      <c r="AU111" s="20" t="s">
        <v>80</v>
      </c>
    </row>
    <row r="112" s="2" customFormat="1" ht="33" customHeight="1">
      <c r="A112" s="41"/>
      <c r="B112" s="42"/>
      <c r="C112" s="229" t="s">
        <v>181</v>
      </c>
      <c r="D112" s="229" t="s">
        <v>145</v>
      </c>
      <c r="E112" s="230" t="s">
        <v>906</v>
      </c>
      <c r="F112" s="231" t="s">
        <v>907</v>
      </c>
      <c r="G112" s="232" t="s">
        <v>141</v>
      </c>
      <c r="H112" s="233">
        <v>2030</v>
      </c>
      <c r="I112" s="234"/>
      <c r="J112" s="235">
        <f>ROUND(I112*H112,2)</f>
        <v>0</v>
      </c>
      <c r="K112" s="231" t="s">
        <v>867</v>
      </c>
      <c r="L112" s="47"/>
      <c r="M112" s="236" t="s">
        <v>19</v>
      </c>
      <c r="N112" s="237" t="s">
        <v>42</v>
      </c>
      <c r="O112" s="87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7" t="s">
        <v>358</v>
      </c>
      <c r="AT112" s="227" t="s">
        <v>145</v>
      </c>
      <c r="AU112" s="227" t="s">
        <v>80</v>
      </c>
      <c r="AY112" s="20" t="s">
        <v>135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78</v>
      </c>
      <c r="BK112" s="228">
        <f>ROUND(I112*H112,2)</f>
        <v>0</v>
      </c>
      <c r="BL112" s="20" t="s">
        <v>358</v>
      </c>
      <c r="BM112" s="227" t="s">
        <v>908</v>
      </c>
    </row>
    <row r="113" s="2" customFormat="1">
      <c r="A113" s="41"/>
      <c r="B113" s="42"/>
      <c r="C113" s="43"/>
      <c r="D113" s="293" t="s">
        <v>869</v>
      </c>
      <c r="E113" s="43"/>
      <c r="F113" s="294" t="s">
        <v>909</v>
      </c>
      <c r="G113" s="43"/>
      <c r="H113" s="43"/>
      <c r="I113" s="285"/>
      <c r="J113" s="43"/>
      <c r="K113" s="43"/>
      <c r="L113" s="47"/>
      <c r="M113" s="286"/>
      <c r="N113" s="287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869</v>
      </c>
      <c r="AU113" s="20" t="s">
        <v>80</v>
      </c>
    </row>
    <row r="114" s="2" customFormat="1" ht="33" customHeight="1">
      <c r="A114" s="41"/>
      <c r="B114" s="42"/>
      <c r="C114" s="229" t="s">
        <v>186</v>
      </c>
      <c r="D114" s="229" t="s">
        <v>145</v>
      </c>
      <c r="E114" s="230" t="s">
        <v>910</v>
      </c>
      <c r="F114" s="231" t="s">
        <v>911</v>
      </c>
      <c r="G114" s="232" t="s">
        <v>141</v>
      </c>
      <c r="H114" s="233">
        <v>420</v>
      </c>
      <c r="I114" s="234"/>
      <c r="J114" s="235">
        <f>ROUND(I114*H114,2)</f>
        <v>0</v>
      </c>
      <c r="K114" s="231" t="s">
        <v>867</v>
      </c>
      <c r="L114" s="47"/>
      <c r="M114" s="236" t="s">
        <v>19</v>
      </c>
      <c r="N114" s="237" t="s">
        <v>42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358</v>
      </c>
      <c r="AT114" s="227" t="s">
        <v>145</v>
      </c>
      <c r="AU114" s="227" t="s">
        <v>80</v>
      </c>
      <c r="AY114" s="20" t="s">
        <v>135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8">
        <f>ROUND(I114*H114,2)</f>
        <v>0</v>
      </c>
      <c r="BL114" s="20" t="s">
        <v>358</v>
      </c>
      <c r="BM114" s="227" t="s">
        <v>912</v>
      </c>
    </row>
    <row r="115" s="2" customFormat="1">
      <c r="A115" s="41"/>
      <c r="B115" s="42"/>
      <c r="C115" s="43"/>
      <c r="D115" s="293" t="s">
        <v>869</v>
      </c>
      <c r="E115" s="43"/>
      <c r="F115" s="294" t="s">
        <v>913</v>
      </c>
      <c r="G115" s="43"/>
      <c r="H115" s="43"/>
      <c r="I115" s="285"/>
      <c r="J115" s="43"/>
      <c r="K115" s="43"/>
      <c r="L115" s="47"/>
      <c r="M115" s="286"/>
      <c r="N115" s="287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869</v>
      </c>
      <c r="AU115" s="20" t="s">
        <v>80</v>
      </c>
    </row>
    <row r="116" s="2" customFormat="1" ht="33" customHeight="1">
      <c r="A116" s="41"/>
      <c r="B116" s="42"/>
      <c r="C116" s="229" t="s">
        <v>8</v>
      </c>
      <c r="D116" s="229" t="s">
        <v>145</v>
      </c>
      <c r="E116" s="230" t="s">
        <v>914</v>
      </c>
      <c r="F116" s="231" t="s">
        <v>915</v>
      </c>
      <c r="G116" s="232" t="s">
        <v>141</v>
      </c>
      <c r="H116" s="233">
        <v>150</v>
      </c>
      <c r="I116" s="234"/>
      <c r="J116" s="235">
        <f>ROUND(I116*H116,2)</f>
        <v>0</v>
      </c>
      <c r="K116" s="231" t="s">
        <v>867</v>
      </c>
      <c r="L116" s="47"/>
      <c r="M116" s="236" t="s">
        <v>19</v>
      </c>
      <c r="N116" s="237" t="s">
        <v>42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358</v>
      </c>
      <c r="AT116" s="227" t="s">
        <v>145</v>
      </c>
      <c r="AU116" s="227" t="s">
        <v>80</v>
      </c>
      <c r="AY116" s="20" t="s">
        <v>135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8">
        <f>ROUND(I116*H116,2)</f>
        <v>0</v>
      </c>
      <c r="BL116" s="20" t="s">
        <v>358</v>
      </c>
      <c r="BM116" s="227" t="s">
        <v>916</v>
      </c>
    </row>
    <row r="117" s="2" customFormat="1">
      <c r="A117" s="41"/>
      <c r="B117" s="42"/>
      <c r="C117" s="43"/>
      <c r="D117" s="293" t="s">
        <v>869</v>
      </c>
      <c r="E117" s="43"/>
      <c r="F117" s="294" t="s">
        <v>917</v>
      </c>
      <c r="G117" s="43"/>
      <c r="H117" s="43"/>
      <c r="I117" s="285"/>
      <c r="J117" s="43"/>
      <c r="K117" s="43"/>
      <c r="L117" s="47"/>
      <c r="M117" s="286"/>
      <c r="N117" s="287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869</v>
      </c>
      <c r="AU117" s="20" t="s">
        <v>80</v>
      </c>
    </row>
    <row r="118" s="2" customFormat="1" ht="33" customHeight="1">
      <c r="A118" s="41"/>
      <c r="B118" s="42"/>
      <c r="C118" s="229" t="s">
        <v>193</v>
      </c>
      <c r="D118" s="229" t="s">
        <v>145</v>
      </c>
      <c r="E118" s="230" t="s">
        <v>918</v>
      </c>
      <c r="F118" s="231" t="s">
        <v>919</v>
      </c>
      <c r="G118" s="232" t="s">
        <v>141</v>
      </c>
      <c r="H118" s="233">
        <v>50</v>
      </c>
      <c r="I118" s="234"/>
      <c r="J118" s="235">
        <f>ROUND(I118*H118,2)</f>
        <v>0</v>
      </c>
      <c r="K118" s="231" t="s">
        <v>867</v>
      </c>
      <c r="L118" s="47"/>
      <c r="M118" s="236" t="s">
        <v>19</v>
      </c>
      <c r="N118" s="237" t="s">
        <v>42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78</v>
      </c>
      <c r="AT118" s="227" t="s">
        <v>145</v>
      </c>
      <c r="AU118" s="227" t="s">
        <v>80</v>
      </c>
      <c r="AY118" s="20" t="s">
        <v>135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8">
        <f>ROUND(I118*H118,2)</f>
        <v>0</v>
      </c>
      <c r="BL118" s="20" t="s">
        <v>78</v>
      </c>
      <c r="BM118" s="227" t="s">
        <v>920</v>
      </c>
    </row>
    <row r="119" s="2" customFormat="1">
      <c r="A119" s="41"/>
      <c r="B119" s="42"/>
      <c r="C119" s="43"/>
      <c r="D119" s="293" t="s">
        <v>869</v>
      </c>
      <c r="E119" s="43"/>
      <c r="F119" s="294" t="s">
        <v>921</v>
      </c>
      <c r="G119" s="43"/>
      <c r="H119" s="43"/>
      <c r="I119" s="285"/>
      <c r="J119" s="43"/>
      <c r="K119" s="43"/>
      <c r="L119" s="47"/>
      <c r="M119" s="286"/>
      <c r="N119" s="287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869</v>
      </c>
      <c r="AU119" s="20" t="s">
        <v>80</v>
      </c>
    </row>
    <row r="120" s="2" customFormat="1" ht="33" customHeight="1">
      <c r="A120" s="41"/>
      <c r="B120" s="42"/>
      <c r="C120" s="229" t="s">
        <v>197</v>
      </c>
      <c r="D120" s="229" t="s">
        <v>145</v>
      </c>
      <c r="E120" s="230" t="s">
        <v>922</v>
      </c>
      <c r="F120" s="231" t="s">
        <v>923</v>
      </c>
      <c r="G120" s="232" t="s">
        <v>141</v>
      </c>
      <c r="H120" s="233">
        <v>95</v>
      </c>
      <c r="I120" s="234"/>
      <c r="J120" s="235">
        <f>ROUND(I120*H120,2)</f>
        <v>0</v>
      </c>
      <c r="K120" s="231" t="s">
        <v>867</v>
      </c>
      <c r="L120" s="47"/>
      <c r="M120" s="236" t="s">
        <v>19</v>
      </c>
      <c r="N120" s="237" t="s">
        <v>42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78</v>
      </c>
      <c r="AT120" s="227" t="s">
        <v>145</v>
      </c>
      <c r="AU120" s="227" t="s">
        <v>80</v>
      </c>
      <c r="AY120" s="20" t="s">
        <v>135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8">
        <f>ROUND(I120*H120,2)</f>
        <v>0</v>
      </c>
      <c r="BL120" s="20" t="s">
        <v>78</v>
      </c>
      <c r="BM120" s="227" t="s">
        <v>924</v>
      </c>
    </row>
    <row r="121" s="2" customFormat="1">
      <c r="A121" s="41"/>
      <c r="B121" s="42"/>
      <c r="C121" s="43"/>
      <c r="D121" s="293" t="s">
        <v>869</v>
      </c>
      <c r="E121" s="43"/>
      <c r="F121" s="294" t="s">
        <v>925</v>
      </c>
      <c r="G121" s="43"/>
      <c r="H121" s="43"/>
      <c r="I121" s="285"/>
      <c r="J121" s="43"/>
      <c r="K121" s="43"/>
      <c r="L121" s="47"/>
      <c r="M121" s="286"/>
      <c r="N121" s="287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869</v>
      </c>
      <c r="AU121" s="20" t="s">
        <v>80</v>
      </c>
    </row>
    <row r="122" s="2" customFormat="1" ht="24.15" customHeight="1">
      <c r="A122" s="41"/>
      <c r="B122" s="42"/>
      <c r="C122" s="229" t="s">
        <v>201</v>
      </c>
      <c r="D122" s="229" t="s">
        <v>145</v>
      </c>
      <c r="E122" s="230" t="s">
        <v>926</v>
      </c>
      <c r="F122" s="231" t="s">
        <v>927</v>
      </c>
      <c r="G122" s="232" t="s">
        <v>141</v>
      </c>
      <c r="H122" s="233">
        <v>115</v>
      </c>
      <c r="I122" s="234"/>
      <c r="J122" s="235">
        <f>ROUND(I122*H122,2)</f>
        <v>0</v>
      </c>
      <c r="K122" s="231" t="s">
        <v>867</v>
      </c>
      <c r="L122" s="47"/>
      <c r="M122" s="236" t="s">
        <v>19</v>
      </c>
      <c r="N122" s="237" t="s">
        <v>42</v>
      </c>
      <c r="O122" s="87"/>
      <c r="P122" s="225">
        <f>O122*H122</f>
        <v>0</v>
      </c>
      <c r="Q122" s="225">
        <v>0.0036600000000000001</v>
      </c>
      <c r="R122" s="225">
        <f>Q122*H122</f>
        <v>0.4209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358</v>
      </c>
      <c r="AT122" s="227" t="s">
        <v>145</v>
      </c>
      <c r="AU122" s="227" t="s">
        <v>80</v>
      </c>
      <c r="AY122" s="20" t="s">
        <v>135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8">
        <f>ROUND(I122*H122,2)</f>
        <v>0</v>
      </c>
      <c r="BL122" s="20" t="s">
        <v>358</v>
      </c>
      <c r="BM122" s="227" t="s">
        <v>928</v>
      </c>
    </row>
    <row r="123" s="2" customFormat="1">
      <c r="A123" s="41"/>
      <c r="B123" s="42"/>
      <c r="C123" s="43"/>
      <c r="D123" s="293" t="s">
        <v>869</v>
      </c>
      <c r="E123" s="43"/>
      <c r="F123" s="294" t="s">
        <v>929</v>
      </c>
      <c r="G123" s="43"/>
      <c r="H123" s="43"/>
      <c r="I123" s="285"/>
      <c r="J123" s="43"/>
      <c r="K123" s="43"/>
      <c r="L123" s="47"/>
      <c r="M123" s="286"/>
      <c r="N123" s="287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869</v>
      </c>
      <c r="AU123" s="20" t="s">
        <v>80</v>
      </c>
    </row>
    <row r="124" s="2" customFormat="1" ht="24.15" customHeight="1">
      <c r="A124" s="41"/>
      <c r="B124" s="42"/>
      <c r="C124" s="229" t="s">
        <v>205</v>
      </c>
      <c r="D124" s="229" t="s">
        <v>145</v>
      </c>
      <c r="E124" s="230" t="s">
        <v>930</v>
      </c>
      <c r="F124" s="231" t="s">
        <v>931</v>
      </c>
      <c r="G124" s="232" t="s">
        <v>152</v>
      </c>
      <c r="H124" s="233">
        <v>30</v>
      </c>
      <c r="I124" s="234"/>
      <c r="J124" s="235">
        <f>ROUND(I124*H124,2)</f>
        <v>0</v>
      </c>
      <c r="K124" s="231" t="s">
        <v>867</v>
      </c>
      <c r="L124" s="47"/>
      <c r="M124" s="236" t="s">
        <v>19</v>
      </c>
      <c r="N124" s="237" t="s">
        <v>42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358</v>
      </c>
      <c r="AT124" s="227" t="s">
        <v>145</v>
      </c>
      <c r="AU124" s="227" t="s">
        <v>80</v>
      </c>
      <c r="AY124" s="20" t="s">
        <v>135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8">
        <f>ROUND(I124*H124,2)</f>
        <v>0</v>
      </c>
      <c r="BL124" s="20" t="s">
        <v>358</v>
      </c>
      <c r="BM124" s="227" t="s">
        <v>932</v>
      </c>
    </row>
    <row r="125" s="2" customFormat="1">
      <c r="A125" s="41"/>
      <c r="B125" s="42"/>
      <c r="C125" s="43"/>
      <c r="D125" s="293" t="s">
        <v>869</v>
      </c>
      <c r="E125" s="43"/>
      <c r="F125" s="294" t="s">
        <v>933</v>
      </c>
      <c r="G125" s="43"/>
      <c r="H125" s="43"/>
      <c r="I125" s="285"/>
      <c r="J125" s="43"/>
      <c r="K125" s="43"/>
      <c r="L125" s="47"/>
      <c r="M125" s="286"/>
      <c r="N125" s="287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869</v>
      </c>
      <c r="AU125" s="20" t="s">
        <v>80</v>
      </c>
    </row>
    <row r="126" s="2" customFormat="1" ht="24.15" customHeight="1">
      <c r="A126" s="41"/>
      <c r="B126" s="42"/>
      <c r="C126" s="229" t="s">
        <v>209</v>
      </c>
      <c r="D126" s="229" t="s">
        <v>145</v>
      </c>
      <c r="E126" s="230" t="s">
        <v>934</v>
      </c>
      <c r="F126" s="231" t="s">
        <v>935</v>
      </c>
      <c r="G126" s="232" t="s">
        <v>152</v>
      </c>
      <c r="H126" s="233">
        <v>30</v>
      </c>
      <c r="I126" s="234"/>
      <c r="J126" s="235">
        <f>ROUND(I126*H126,2)</f>
        <v>0</v>
      </c>
      <c r="K126" s="231" t="s">
        <v>867</v>
      </c>
      <c r="L126" s="47"/>
      <c r="M126" s="236" t="s">
        <v>19</v>
      </c>
      <c r="N126" s="237" t="s">
        <v>42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358</v>
      </c>
      <c r="AT126" s="227" t="s">
        <v>145</v>
      </c>
      <c r="AU126" s="227" t="s">
        <v>80</v>
      </c>
      <c r="AY126" s="20" t="s">
        <v>135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8">
        <f>ROUND(I126*H126,2)</f>
        <v>0</v>
      </c>
      <c r="BL126" s="20" t="s">
        <v>358</v>
      </c>
      <c r="BM126" s="227" t="s">
        <v>936</v>
      </c>
    </row>
    <row r="127" s="2" customFormat="1">
      <c r="A127" s="41"/>
      <c r="B127" s="42"/>
      <c r="C127" s="43"/>
      <c r="D127" s="293" t="s">
        <v>869</v>
      </c>
      <c r="E127" s="43"/>
      <c r="F127" s="294" t="s">
        <v>937</v>
      </c>
      <c r="G127" s="43"/>
      <c r="H127" s="43"/>
      <c r="I127" s="285"/>
      <c r="J127" s="43"/>
      <c r="K127" s="43"/>
      <c r="L127" s="47"/>
      <c r="M127" s="286"/>
      <c r="N127" s="287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869</v>
      </c>
      <c r="AU127" s="20" t="s">
        <v>80</v>
      </c>
    </row>
    <row r="128" s="2" customFormat="1" ht="24.15" customHeight="1">
      <c r="A128" s="41"/>
      <c r="B128" s="42"/>
      <c r="C128" s="229" t="s">
        <v>213</v>
      </c>
      <c r="D128" s="229" t="s">
        <v>145</v>
      </c>
      <c r="E128" s="230" t="s">
        <v>938</v>
      </c>
      <c r="F128" s="231" t="s">
        <v>939</v>
      </c>
      <c r="G128" s="232" t="s">
        <v>940</v>
      </c>
      <c r="H128" s="233">
        <v>10</v>
      </c>
      <c r="I128" s="234"/>
      <c r="J128" s="235">
        <f>ROUND(I128*H128,2)</f>
        <v>0</v>
      </c>
      <c r="K128" s="231" t="s">
        <v>867</v>
      </c>
      <c r="L128" s="47"/>
      <c r="M128" s="236" t="s">
        <v>19</v>
      </c>
      <c r="N128" s="237" t="s">
        <v>42</v>
      </c>
      <c r="O128" s="87"/>
      <c r="P128" s="225">
        <f>O128*H128</f>
        <v>0</v>
      </c>
      <c r="Q128" s="225">
        <v>0.10100000000000001</v>
      </c>
      <c r="R128" s="225">
        <f>Q128*H128</f>
        <v>1.01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358</v>
      </c>
      <c r="AT128" s="227" t="s">
        <v>145</v>
      </c>
      <c r="AU128" s="227" t="s">
        <v>80</v>
      </c>
      <c r="AY128" s="20" t="s">
        <v>135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8">
        <f>ROUND(I128*H128,2)</f>
        <v>0</v>
      </c>
      <c r="BL128" s="20" t="s">
        <v>358</v>
      </c>
      <c r="BM128" s="227" t="s">
        <v>941</v>
      </c>
    </row>
    <row r="129" s="2" customFormat="1">
      <c r="A129" s="41"/>
      <c r="B129" s="42"/>
      <c r="C129" s="43"/>
      <c r="D129" s="293" t="s">
        <v>869</v>
      </c>
      <c r="E129" s="43"/>
      <c r="F129" s="294" t="s">
        <v>942</v>
      </c>
      <c r="G129" s="43"/>
      <c r="H129" s="43"/>
      <c r="I129" s="285"/>
      <c r="J129" s="43"/>
      <c r="K129" s="43"/>
      <c r="L129" s="47"/>
      <c r="M129" s="286"/>
      <c r="N129" s="287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869</v>
      </c>
      <c r="AU129" s="20" t="s">
        <v>80</v>
      </c>
    </row>
    <row r="130" s="2" customFormat="1" ht="33" customHeight="1">
      <c r="A130" s="41"/>
      <c r="B130" s="42"/>
      <c r="C130" s="229" t="s">
        <v>217</v>
      </c>
      <c r="D130" s="229" t="s">
        <v>145</v>
      </c>
      <c r="E130" s="230" t="s">
        <v>943</v>
      </c>
      <c r="F130" s="231" t="s">
        <v>944</v>
      </c>
      <c r="G130" s="232" t="s">
        <v>940</v>
      </c>
      <c r="H130" s="233">
        <v>10</v>
      </c>
      <c r="I130" s="234"/>
      <c r="J130" s="235">
        <f>ROUND(I130*H130,2)</f>
        <v>0</v>
      </c>
      <c r="K130" s="231" t="s">
        <v>867</v>
      </c>
      <c r="L130" s="47"/>
      <c r="M130" s="236" t="s">
        <v>19</v>
      </c>
      <c r="N130" s="237" t="s">
        <v>42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0.255</v>
      </c>
      <c r="T130" s="226">
        <f>S130*H130</f>
        <v>2.5499999999999998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358</v>
      </c>
      <c r="AT130" s="227" t="s">
        <v>145</v>
      </c>
      <c r="AU130" s="227" t="s">
        <v>80</v>
      </c>
      <c r="AY130" s="20" t="s">
        <v>135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8">
        <f>ROUND(I130*H130,2)</f>
        <v>0</v>
      </c>
      <c r="BL130" s="20" t="s">
        <v>358</v>
      </c>
      <c r="BM130" s="227" t="s">
        <v>945</v>
      </c>
    </row>
    <row r="131" s="2" customFormat="1">
      <c r="A131" s="41"/>
      <c r="B131" s="42"/>
      <c r="C131" s="43"/>
      <c r="D131" s="293" t="s">
        <v>869</v>
      </c>
      <c r="E131" s="43"/>
      <c r="F131" s="294" t="s">
        <v>946</v>
      </c>
      <c r="G131" s="43"/>
      <c r="H131" s="43"/>
      <c r="I131" s="285"/>
      <c r="J131" s="43"/>
      <c r="K131" s="43"/>
      <c r="L131" s="47"/>
      <c r="M131" s="295"/>
      <c r="N131" s="296"/>
      <c r="O131" s="290"/>
      <c r="P131" s="290"/>
      <c r="Q131" s="290"/>
      <c r="R131" s="290"/>
      <c r="S131" s="290"/>
      <c r="T131" s="297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869</v>
      </c>
      <c r="AU131" s="20" t="s">
        <v>80</v>
      </c>
    </row>
    <row r="132" s="2" customFormat="1" ht="6.96" customHeight="1">
      <c r="A132" s="41"/>
      <c r="B132" s="62"/>
      <c r="C132" s="63"/>
      <c r="D132" s="63"/>
      <c r="E132" s="63"/>
      <c r="F132" s="63"/>
      <c r="G132" s="63"/>
      <c r="H132" s="63"/>
      <c r="I132" s="63"/>
      <c r="J132" s="63"/>
      <c r="K132" s="63"/>
      <c r="L132" s="47"/>
      <c r="M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</row>
  </sheetData>
  <sheetProtection sheet="1" autoFilter="0" formatColumns="0" formatRows="0" objects="1" scenarios="1" spinCount="100000" saltValue="XX1NtLPdgZJU9Nl6SyhI3QZtQyhooswDTF0Zd67/OiTEaHpr/ga0Bhor+EgSV7YbLeZlEAOny688i2DOzj2GbQ==" hashValue="y7Rf8aSEgry83T/s0TriQFwRNhdpEP1dqGxVguGqOqxPlaBq6NDbpgzeLtVir7YkK2QWKp51tpoev+DyweXWkg==" algorithmName="SHA-512" password="CC35"/>
  <autoFilter ref="C88:K13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4_01/131113711"/>
    <hyperlink ref="F95" r:id="rId2" display="https://podminky.urs.cz/item/CS_URS_2024_01/174111101"/>
    <hyperlink ref="F99" r:id="rId3" display="https://podminky.urs.cz/item/CS_URS_2024_01/460161142"/>
    <hyperlink ref="F101" r:id="rId4" display="https://podminky.urs.cz/item/CS_URS_2024_01/460161182"/>
    <hyperlink ref="F103" r:id="rId5" display="https://podminky.urs.cz/item/CS_URS_2024_01/460161242"/>
    <hyperlink ref="F105" r:id="rId6" display="https://podminky.urs.cz/item/CS_URS_2024_01/460161282"/>
    <hyperlink ref="F107" r:id="rId7" display="https://podminky.urs.cz/item/CS_URS_2024_01/460161321"/>
    <hyperlink ref="F109" r:id="rId8" display="https://podminky.urs.cz/item/CS_URS_2024_01/460161342"/>
    <hyperlink ref="F111" r:id="rId9" display="https://podminky.urs.cz/item/CS_URS_2024_01/460431152"/>
    <hyperlink ref="F113" r:id="rId10" display="https://podminky.urs.cz/item/CS_URS_2024_01/460431192"/>
    <hyperlink ref="F115" r:id="rId11" display="https://podminky.urs.cz/item/CS_URS_2024_01/460431252"/>
    <hyperlink ref="F117" r:id="rId12" display="https://podminky.urs.cz/item/CS_URS_2024_01/460431292"/>
    <hyperlink ref="F119" r:id="rId13" display="https://podminky.urs.cz/item/CS_URS_2024_01/460431341"/>
    <hyperlink ref="F121" r:id="rId14" display="https://podminky.urs.cz/item/CS_URS_2024_01/460431362"/>
    <hyperlink ref="F123" r:id="rId15" display="https://podminky.urs.cz/item/CS_URS_2024_01/460631214"/>
    <hyperlink ref="F125" r:id="rId16" display="https://podminky.urs.cz/item/CS_URS_2024_01/460632112"/>
    <hyperlink ref="F127" r:id="rId17" display="https://podminky.urs.cz/item/CS_URS_2024_01/460632212"/>
    <hyperlink ref="F129" r:id="rId18" display="https://podminky.urs.cz/item/CS_URS_2024_01/460881611"/>
    <hyperlink ref="F131" r:id="rId19" display="https://podminky.urs.cz/item/CS_URS_2024_01/46802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Oprava zabezpečovacího zařízení v ŽST Dolní Bousov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947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948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949</v>
      </c>
      <c r="G14" s="41"/>
      <c r="H14" s="41"/>
      <c r="I14" s="145" t="s">
        <v>23</v>
      </c>
      <c r="J14" s="149" t="str">
        <f>'Rekapitulace stavby'!AN8</f>
        <v>1. 8. 2024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Pavel Pospíšil, DiS.</v>
      </c>
      <c r="F23" s="41"/>
      <c r="G23" s="41"/>
      <c r="H23" s="41"/>
      <c r="I23" s="145" t="s">
        <v>27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34</v>
      </c>
      <c r="F26" s="41"/>
      <c r="G26" s="41"/>
      <c r="H26" s="41"/>
      <c r="I26" s="145" t="s">
        <v>27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ROUND(J88,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ROUND((SUM(BE88:BE111)),  2)</f>
        <v>0</v>
      </c>
      <c r="G35" s="41"/>
      <c r="H35" s="41"/>
      <c r="I35" s="160">
        <v>0.20999999999999999</v>
      </c>
      <c r="J35" s="159">
        <f>ROUND(((SUM(BE88:BE111))*I35),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ROUND((SUM(BF88:BF111)),  2)</f>
        <v>0</v>
      </c>
      <c r="G36" s="41"/>
      <c r="H36" s="41"/>
      <c r="I36" s="160">
        <v>0.12</v>
      </c>
      <c r="J36" s="159">
        <f>ROUND(((SUM(BF88:BF111))*I36),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ROUND((SUM(BG88:BG111)),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ROUND((SUM(BH88:BH111)),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ROUND((SUM(BI88:BI111)),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Oprava zabezpečovacího zařízení v ŽST Dolní Bousov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947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01 - dle ÚRS - Zemní a stavební práce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Dolní Bousov</v>
      </c>
      <c r="G56" s="43"/>
      <c r="H56" s="43"/>
      <c r="I56" s="35" t="s">
        <v>23</v>
      </c>
      <c r="J56" s="75" t="str">
        <f>IF(J14="","",J14)</f>
        <v>1. 8. 2024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>Pavel Pospíšil, DiS.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>Signal Projekt,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950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951</v>
      </c>
      <c r="E65" s="185"/>
      <c r="F65" s="185"/>
      <c r="G65" s="185"/>
      <c r="H65" s="185"/>
      <c r="I65" s="185"/>
      <c r="J65" s="186">
        <f>J90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952</v>
      </c>
      <c r="E66" s="185"/>
      <c r="F66" s="185"/>
      <c r="G66" s="185"/>
      <c r="H66" s="185"/>
      <c r="I66" s="185"/>
      <c r="J66" s="186">
        <f>J107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121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72" t="str">
        <f>E7</f>
        <v>Oprava zabezpečovacího zařízení v ŽST Dolní Bousov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100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2" t="s">
        <v>947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102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>01 - dle ÚRS - Zemní a stavební práce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>Dolní Bousov</v>
      </c>
      <c r="G82" s="43"/>
      <c r="H82" s="43"/>
      <c r="I82" s="35" t="s">
        <v>23</v>
      </c>
      <c r="J82" s="75" t="str">
        <f>IF(J14="","",J14)</f>
        <v>1. 8. 2024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 xml:space="preserve"> </v>
      </c>
      <c r="G84" s="43"/>
      <c r="H84" s="43"/>
      <c r="I84" s="35" t="s">
        <v>30</v>
      </c>
      <c r="J84" s="39" t="str">
        <f>E23</f>
        <v>Pavel Pospíšil, DiS.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28</v>
      </c>
      <c r="D85" s="43"/>
      <c r="E85" s="43"/>
      <c r="F85" s="30" t="str">
        <f>IF(E20="","",E20)</f>
        <v>Vyplň údaj</v>
      </c>
      <c r="G85" s="43"/>
      <c r="H85" s="43"/>
      <c r="I85" s="35" t="s">
        <v>33</v>
      </c>
      <c r="J85" s="39" t="str">
        <f>E26</f>
        <v>Signal Projekt, s.r.o.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122</v>
      </c>
      <c r="D87" s="191" t="s">
        <v>56</v>
      </c>
      <c r="E87" s="191" t="s">
        <v>52</v>
      </c>
      <c r="F87" s="191" t="s">
        <v>53</v>
      </c>
      <c r="G87" s="191" t="s">
        <v>123</v>
      </c>
      <c r="H87" s="191" t="s">
        <v>124</v>
      </c>
      <c r="I87" s="191" t="s">
        <v>125</v>
      </c>
      <c r="J87" s="191" t="s">
        <v>106</v>
      </c>
      <c r="K87" s="192" t="s">
        <v>126</v>
      </c>
      <c r="L87" s="193"/>
      <c r="M87" s="95" t="s">
        <v>19</v>
      </c>
      <c r="N87" s="96" t="s">
        <v>41</v>
      </c>
      <c r="O87" s="96" t="s">
        <v>127</v>
      </c>
      <c r="P87" s="96" t="s">
        <v>128</v>
      </c>
      <c r="Q87" s="96" t="s">
        <v>129</v>
      </c>
      <c r="R87" s="96" t="s">
        <v>130</v>
      </c>
      <c r="S87" s="96" t="s">
        <v>131</v>
      </c>
      <c r="T87" s="97" t="s">
        <v>132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133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</f>
        <v>0</v>
      </c>
      <c r="Q88" s="99"/>
      <c r="R88" s="196">
        <f>R89</f>
        <v>28.020250000000001</v>
      </c>
      <c r="S88" s="99"/>
      <c r="T88" s="197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70</v>
      </c>
      <c r="AU88" s="20" t="s">
        <v>107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70</v>
      </c>
      <c r="E89" s="202" t="s">
        <v>82</v>
      </c>
      <c r="F89" s="202" t="s">
        <v>863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P90+P107</f>
        <v>0</v>
      </c>
      <c r="Q89" s="207"/>
      <c r="R89" s="208">
        <f>R90+R107</f>
        <v>28.020250000000001</v>
      </c>
      <c r="S89" s="207"/>
      <c r="T89" s="209">
        <f>T90+T107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78</v>
      </c>
      <c r="AT89" s="211" t="s">
        <v>70</v>
      </c>
      <c r="AU89" s="211" t="s">
        <v>71</v>
      </c>
      <c r="AY89" s="210" t="s">
        <v>135</v>
      </c>
      <c r="BK89" s="212">
        <f>BK90+BK107</f>
        <v>0</v>
      </c>
    </row>
    <row r="90" s="12" customFormat="1" ht="22.8" customHeight="1">
      <c r="A90" s="12"/>
      <c r="B90" s="199"/>
      <c r="C90" s="200"/>
      <c r="D90" s="201" t="s">
        <v>70</v>
      </c>
      <c r="E90" s="213" t="s">
        <v>953</v>
      </c>
      <c r="F90" s="213" t="s">
        <v>954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SUM(P91:P106)</f>
        <v>0</v>
      </c>
      <c r="Q90" s="207"/>
      <c r="R90" s="208">
        <f>SUM(R91:R106)</f>
        <v>27.020250000000001</v>
      </c>
      <c r="S90" s="207"/>
      <c r="T90" s="209">
        <f>SUM(T91:T106)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78</v>
      </c>
      <c r="AT90" s="211" t="s">
        <v>70</v>
      </c>
      <c r="AU90" s="211" t="s">
        <v>78</v>
      </c>
      <c r="AY90" s="210" t="s">
        <v>135</v>
      </c>
      <c r="BK90" s="212">
        <f>SUM(BK91:BK106)</f>
        <v>0</v>
      </c>
    </row>
    <row r="91" s="2" customFormat="1" ht="33" customHeight="1">
      <c r="A91" s="41"/>
      <c r="B91" s="42"/>
      <c r="C91" s="229" t="s">
        <v>78</v>
      </c>
      <c r="D91" s="229" t="s">
        <v>145</v>
      </c>
      <c r="E91" s="230" t="s">
        <v>955</v>
      </c>
      <c r="F91" s="231" t="s">
        <v>956</v>
      </c>
      <c r="G91" s="232" t="s">
        <v>866</v>
      </c>
      <c r="H91" s="233">
        <v>1.1200000000000001</v>
      </c>
      <c r="I91" s="234"/>
      <c r="J91" s="235">
        <f>ROUND(I91*H91,2)</f>
        <v>0</v>
      </c>
      <c r="K91" s="231" t="s">
        <v>867</v>
      </c>
      <c r="L91" s="47"/>
      <c r="M91" s="236" t="s">
        <v>19</v>
      </c>
      <c r="N91" s="237" t="s">
        <v>42</v>
      </c>
      <c r="O91" s="87"/>
      <c r="P91" s="225">
        <f>O91*H91</f>
        <v>0</v>
      </c>
      <c r="Q91" s="225">
        <v>0</v>
      </c>
      <c r="R91" s="225">
        <f>Q91*H91</f>
        <v>0</v>
      </c>
      <c r="S91" s="225">
        <v>0</v>
      </c>
      <c r="T91" s="226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7" t="s">
        <v>153</v>
      </c>
      <c r="AT91" s="227" t="s">
        <v>145</v>
      </c>
      <c r="AU91" s="227" t="s">
        <v>80</v>
      </c>
      <c r="AY91" s="20" t="s">
        <v>135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78</v>
      </c>
      <c r="BK91" s="228">
        <f>ROUND(I91*H91,2)</f>
        <v>0</v>
      </c>
      <c r="BL91" s="20" t="s">
        <v>153</v>
      </c>
      <c r="BM91" s="227" t="s">
        <v>957</v>
      </c>
    </row>
    <row r="92" s="2" customFormat="1">
      <c r="A92" s="41"/>
      <c r="B92" s="42"/>
      <c r="C92" s="43"/>
      <c r="D92" s="293" t="s">
        <v>869</v>
      </c>
      <c r="E92" s="43"/>
      <c r="F92" s="294" t="s">
        <v>958</v>
      </c>
      <c r="G92" s="43"/>
      <c r="H92" s="43"/>
      <c r="I92" s="285"/>
      <c r="J92" s="43"/>
      <c r="K92" s="43"/>
      <c r="L92" s="47"/>
      <c r="M92" s="286"/>
      <c r="N92" s="287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869</v>
      </c>
      <c r="AU92" s="20" t="s">
        <v>80</v>
      </c>
    </row>
    <row r="93" s="2" customFormat="1">
      <c r="A93" s="41"/>
      <c r="B93" s="42"/>
      <c r="C93" s="43"/>
      <c r="D93" s="240" t="s">
        <v>722</v>
      </c>
      <c r="E93" s="43"/>
      <c r="F93" s="284" t="s">
        <v>959</v>
      </c>
      <c r="G93" s="43"/>
      <c r="H93" s="43"/>
      <c r="I93" s="285"/>
      <c r="J93" s="43"/>
      <c r="K93" s="43"/>
      <c r="L93" s="47"/>
      <c r="M93" s="286"/>
      <c r="N93" s="287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722</v>
      </c>
      <c r="AU93" s="20" t="s">
        <v>80</v>
      </c>
    </row>
    <row r="94" s="14" customFormat="1">
      <c r="A94" s="14"/>
      <c r="B94" s="249"/>
      <c r="C94" s="250"/>
      <c r="D94" s="240" t="s">
        <v>272</v>
      </c>
      <c r="E94" s="251" t="s">
        <v>19</v>
      </c>
      <c r="F94" s="252" t="s">
        <v>960</v>
      </c>
      <c r="G94" s="250"/>
      <c r="H94" s="253">
        <v>0.97999999999999998</v>
      </c>
      <c r="I94" s="254"/>
      <c r="J94" s="250"/>
      <c r="K94" s="250"/>
      <c r="L94" s="255"/>
      <c r="M94" s="256"/>
      <c r="N94" s="257"/>
      <c r="O94" s="257"/>
      <c r="P94" s="257"/>
      <c r="Q94" s="257"/>
      <c r="R94" s="257"/>
      <c r="S94" s="257"/>
      <c r="T94" s="258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9" t="s">
        <v>272</v>
      </c>
      <c r="AU94" s="259" t="s">
        <v>80</v>
      </c>
      <c r="AV94" s="14" t="s">
        <v>80</v>
      </c>
      <c r="AW94" s="14" t="s">
        <v>32</v>
      </c>
      <c r="AX94" s="14" t="s">
        <v>71</v>
      </c>
      <c r="AY94" s="259" t="s">
        <v>135</v>
      </c>
    </row>
    <row r="95" s="14" customFormat="1">
      <c r="A95" s="14"/>
      <c r="B95" s="249"/>
      <c r="C95" s="250"/>
      <c r="D95" s="240" t="s">
        <v>272</v>
      </c>
      <c r="E95" s="251" t="s">
        <v>19</v>
      </c>
      <c r="F95" s="252" t="s">
        <v>961</v>
      </c>
      <c r="G95" s="250"/>
      <c r="H95" s="253">
        <v>0.14000000000000001</v>
      </c>
      <c r="I95" s="254"/>
      <c r="J95" s="250"/>
      <c r="K95" s="250"/>
      <c r="L95" s="255"/>
      <c r="M95" s="256"/>
      <c r="N95" s="257"/>
      <c r="O95" s="257"/>
      <c r="P95" s="257"/>
      <c r="Q95" s="257"/>
      <c r="R95" s="257"/>
      <c r="S95" s="257"/>
      <c r="T95" s="25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9" t="s">
        <v>272</v>
      </c>
      <c r="AU95" s="259" t="s">
        <v>80</v>
      </c>
      <c r="AV95" s="14" t="s">
        <v>80</v>
      </c>
      <c r="AW95" s="14" t="s">
        <v>32</v>
      </c>
      <c r="AX95" s="14" t="s">
        <v>71</v>
      </c>
      <c r="AY95" s="259" t="s">
        <v>135</v>
      </c>
    </row>
    <row r="96" s="15" customFormat="1">
      <c r="A96" s="15"/>
      <c r="B96" s="260"/>
      <c r="C96" s="261"/>
      <c r="D96" s="240" t="s">
        <v>272</v>
      </c>
      <c r="E96" s="262" t="s">
        <v>19</v>
      </c>
      <c r="F96" s="263" t="s">
        <v>274</v>
      </c>
      <c r="G96" s="261"/>
      <c r="H96" s="264">
        <v>1.1200000000000001</v>
      </c>
      <c r="I96" s="265"/>
      <c r="J96" s="261"/>
      <c r="K96" s="261"/>
      <c r="L96" s="266"/>
      <c r="M96" s="267"/>
      <c r="N96" s="268"/>
      <c r="O96" s="268"/>
      <c r="P96" s="268"/>
      <c r="Q96" s="268"/>
      <c r="R96" s="268"/>
      <c r="S96" s="268"/>
      <c r="T96" s="269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70" t="s">
        <v>272</v>
      </c>
      <c r="AU96" s="270" t="s">
        <v>80</v>
      </c>
      <c r="AV96" s="15" t="s">
        <v>153</v>
      </c>
      <c r="AW96" s="15" t="s">
        <v>32</v>
      </c>
      <c r="AX96" s="15" t="s">
        <v>78</v>
      </c>
      <c r="AY96" s="270" t="s">
        <v>135</v>
      </c>
    </row>
    <row r="97" s="2" customFormat="1" ht="37.8" customHeight="1">
      <c r="A97" s="41"/>
      <c r="B97" s="42"/>
      <c r="C97" s="229" t="s">
        <v>80</v>
      </c>
      <c r="D97" s="229" t="s">
        <v>145</v>
      </c>
      <c r="E97" s="230" t="s">
        <v>962</v>
      </c>
      <c r="F97" s="231" t="s">
        <v>963</v>
      </c>
      <c r="G97" s="232" t="s">
        <v>141</v>
      </c>
      <c r="H97" s="233">
        <v>45</v>
      </c>
      <c r="I97" s="234"/>
      <c r="J97" s="235">
        <f>ROUND(I97*H97,2)</f>
        <v>0</v>
      </c>
      <c r="K97" s="231" t="s">
        <v>867</v>
      </c>
      <c r="L97" s="47"/>
      <c r="M97" s="236" t="s">
        <v>19</v>
      </c>
      <c r="N97" s="237" t="s">
        <v>42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358</v>
      </c>
      <c r="AT97" s="227" t="s">
        <v>145</v>
      </c>
      <c r="AU97" s="227" t="s">
        <v>80</v>
      </c>
      <c r="AY97" s="20" t="s">
        <v>135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358</v>
      </c>
      <c r="BM97" s="227" t="s">
        <v>964</v>
      </c>
    </row>
    <row r="98" s="2" customFormat="1">
      <c r="A98" s="41"/>
      <c r="B98" s="42"/>
      <c r="C98" s="43"/>
      <c r="D98" s="293" t="s">
        <v>869</v>
      </c>
      <c r="E98" s="43"/>
      <c r="F98" s="294" t="s">
        <v>965</v>
      </c>
      <c r="G98" s="43"/>
      <c r="H98" s="43"/>
      <c r="I98" s="285"/>
      <c r="J98" s="43"/>
      <c r="K98" s="43"/>
      <c r="L98" s="47"/>
      <c r="M98" s="286"/>
      <c r="N98" s="287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869</v>
      </c>
      <c r="AU98" s="20" t="s">
        <v>80</v>
      </c>
    </row>
    <row r="99" s="2" customFormat="1">
      <c r="A99" s="41"/>
      <c r="B99" s="42"/>
      <c r="C99" s="43"/>
      <c r="D99" s="240" t="s">
        <v>722</v>
      </c>
      <c r="E99" s="43"/>
      <c r="F99" s="284" t="s">
        <v>959</v>
      </c>
      <c r="G99" s="43"/>
      <c r="H99" s="43"/>
      <c r="I99" s="285"/>
      <c r="J99" s="43"/>
      <c r="K99" s="43"/>
      <c r="L99" s="47"/>
      <c r="M99" s="286"/>
      <c r="N99" s="287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722</v>
      </c>
      <c r="AU99" s="20" t="s">
        <v>80</v>
      </c>
    </row>
    <row r="100" s="14" customFormat="1">
      <c r="A100" s="14"/>
      <c r="B100" s="249"/>
      <c r="C100" s="250"/>
      <c r="D100" s="240" t="s">
        <v>272</v>
      </c>
      <c r="E100" s="251" t="s">
        <v>19</v>
      </c>
      <c r="F100" s="252" t="s">
        <v>966</v>
      </c>
      <c r="G100" s="250"/>
      <c r="H100" s="253">
        <v>45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272</v>
      </c>
      <c r="AU100" s="259" t="s">
        <v>80</v>
      </c>
      <c r="AV100" s="14" t="s">
        <v>80</v>
      </c>
      <c r="AW100" s="14" t="s">
        <v>32</v>
      </c>
      <c r="AX100" s="14" t="s">
        <v>78</v>
      </c>
      <c r="AY100" s="259" t="s">
        <v>135</v>
      </c>
    </row>
    <row r="101" s="2" customFormat="1" ht="24.15" customHeight="1">
      <c r="A101" s="41"/>
      <c r="B101" s="42"/>
      <c r="C101" s="229" t="s">
        <v>149</v>
      </c>
      <c r="D101" s="229" t="s">
        <v>145</v>
      </c>
      <c r="E101" s="230" t="s">
        <v>967</v>
      </c>
      <c r="F101" s="231" t="s">
        <v>968</v>
      </c>
      <c r="G101" s="232" t="s">
        <v>866</v>
      </c>
      <c r="H101" s="233">
        <v>0.5</v>
      </c>
      <c r="I101" s="234"/>
      <c r="J101" s="235">
        <f>ROUND(I101*H101,2)</f>
        <v>0</v>
      </c>
      <c r="K101" s="231" t="s">
        <v>867</v>
      </c>
      <c r="L101" s="47"/>
      <c r="M101" s="236" t="s">
        <v>19</v>
      </c>
      <c r="N101" s="237" t="s">
        <v>42</v>
      </c>
      <c r="O101" s="87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7" t="s">
        <v>153</v>
      </c>
      <c r="AT101" s="227" t="s">
        <v>145</v>
      </c>
      <c r="AU101" s="227" t="s">
        <v>80</v>
      </c>
      <c r="AY101" s="20" t="s">
        <v>135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78</v>
      </c>
      <c r="BK101" s="228">
        <f>ROUND(I101*H101,2)</f>
        <v>0</v>
      </c>
      <c r="BL101" s="20" t="s">
        <v>153</v>
      </c>
      <c r="BM101" s="227" t="s">
        <v>969</v>
      </c>
    </row>
    <row r="102" s="2" customFormat="1">
      <c r="A102" s="41"/>
      <c r="B102" s="42"/>
      <c r="C102" s="43"/>
      <c r="D102" s="293" t="s">
        <v>869</v>
      </c>
      <c r="E102" s="43"/>
      <c r="F102" s="294" t="s">
        <v>970</v>
      </c>
      <c r="G102" s="43"/>
      <c r="H102" s="43"/>
      <c r="I102" s="285"/>
      <c r="J102" s="43"/>
      <c r="K102" s="43"/>
      <c r="L102" s="47"/>
      <c r="M102" s="286"/>
      <c r="N102" s="287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869</v>
      </c>
      <c r="AU102" s="20" t="s">
        <v>80</v>
      </c>
    </row>
    <row r="103" s="2" customFormat="1" ht="33" customHeight="1">
      <c r="A103" s="41"/>
      <c r="B103" s="42"/>
      <c r="C103" s="229" t="s">
        <v>153</v>
      </c>
      <c r="D103" s="229" t="s">
        <v>145</v>
      </c>
      <c r="E103" s="230" t="s">
        <v>971</v>
      </c>
      <c r="F103" s="231" t="s">
        <v>972</v>
      </c>
      <c r="G103" s="232" t="s">
        <v>141</v>
      </c>
      <c r="H103" s="233">
        <v>45</v>
      </c>
      <c r="I103" s="234"/>
      <c r="J103" s="235">
        <f>ROUND(I103*H103,2)</f>
        <v>0</v>
      </c>
      <c r="K103" s="231" t="s">
        <v>867</v>
      </c>
      <c r="L103" s="47"/>
      <c r="M103" s="236" t="s">
        <v>19</v>
      </c>
      <c r="N103" s="237" t="s">
        <v>42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358</v>
      </c>
      <c r="AT103" s="227" t="s">
        <v>145</v>
      </c>
      <c r="AU103" s="227" t="s">
        <v>80</v>
      </c>
      <c r="AY103" s="20" t="s">
        <v>135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358</v>
      </c>
      <c r="BM103" s="227" t="s">
        <v>973</v>
      </c>
    </row>
    <row r="104" s="2" customFormat="1">
      <c r="A104" s="41"/>
      <c r="B104" s="42"/>
      <c r="C104" s="43"/>
      <c r="D104" s="293" t="s">
        <v>869</v>
      </c>
      <c r="E104" s="43"/>
      <c r="F104" s="294" t="s">
        <v>974</v>
      </c>
      <c r="G104" s="43"/>
      <c r="H104" s="43"/>
      <c r="I104" s="285"/>
      <c r="J104" s="43"/>
      <c r="K104" s="43"/>
      <c r="L104" s="47"/>
      <c r="M104" s="286"/>
      <c r="N104" s="287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869</v>
      </c>
      <c r="AU104" s="20" t="s">
        <v>80</v>
      </c>
    </row>
    <row r="105" s="2" customFormat="1" ht="24.15" customHeight="1">
      <c r="A105" s="41"/>
      <c r="B105" s="42"/>
      <c r="C105" s="229" t="s">
        <v>158</v>
      </c>
      <c r="D105" s="229" t="s">
        <v>145</v>
      </c>
      <c r="E105" s="230" t="s">
        <v>975</v>
      </c>
      <c r="F105" s="231" t="s">
        <v>976</v>
      </c>
      <c r="G105" s="232" t="s">
        <v>141</v>
      </c>
      <c r="H105" s="233">
        <v>135</v>
      </c>
      <c r="I105" s="234"/>
      <c r="J105" s="235">
        <f>ROUND(I105*H105,2)</f>
        <v>0</v>
      </c>
      <c r="K105" s="231" t="s">
        <v>867</v>
      </c>
      <c r="L105" s="47"/>
      <c r="M105" s="236" t="s">
        <v>19</v>
      </c>
      <c r="N105" s="237" t="s">
        <v>42</v>
      </c>
      <c r="O105" s="87"/>
      <c r="P105" s="225">
        <f>O105*H105</f>
        <v>0</v>
      </c>
      <c r="Q105" s="225">
        <v>0.20015</v>
      </c>
      <c r="R105" s="225">
        <f>Q105*H105</f>
        <v>27.020250000000001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153</v>
      </c>
      <c r="AT105" s="227" t="s">
        <v>145</v>
      </c>
      <c r="AU105" s="227" t="s">
        <v>80</v>
      </c>
      <c r="AY105" s="20" t="s">
        <v>135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153</v>
      </c>
      <c r="BM105" s="227" t="s">
        <v>977</v>
      </c>
    </row>
    <row r="106" s="2" customFormat="1">
      <c r="A106" s="41"/>
      <c r="B106" s="42"/>
      <c r="C106" s="43"/>
      <c r="D106" s="293" t="s">
        <v>869</v>
      </c>
      <c r="E106" s="43"/>
      <c r="F106" s="294" t="s">
        <v>978</v>
      </c>
      <c r="G106" s="43"/>
      <c r="H106" s="43"/>
      <c r="I106" s="285"/>
      <c r="J106" s="43"/>
      <c r="K106" s="43"/>
      <c r="L106" s="47"/>
      <c r="M106" s="286"/>
      <c r="N106" s="287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869</v>
      </c>
      <c r="AU106" s="20" t="s">
        <v>80</v>
      </c>
    </row>
    <row r="107" s="12" customFormat="1" ht="22.8" customHeight="1">
      <c r="A107" s="12"/>
      <c r="B107" s="199"/>
      <c r="C107" s="200"/>
      <c r="D107" s="201" t="s">
        <v>70</v>
      </c>
      <c r="E107" s="213" t="s">
        <v>979</v>
      </c>
      <c r="F107" s="213" t="s">
        <v>980</v>
      </c>
      <c r="G107" s="200"/>
      <c r="H107" s="200"/>
      <c r="I107" s="203"/>
      <c r="J107" s="214">
        <f>BK107</f>
        <v>0</v>
      </c>
      <c r="K107" s="200"/>
      <c r="L107" s="205"/>
      <c r="M107" s="206"/>
      <c r="N107" s="207"/>
      <c r="O107" s="207"/>
      <c r="P107" s="208">
        <f>SUM(P108:P111)</f>
        <v>0</v>
      </c>
      <c r="Q107" s="207"/>
      <c r="R107" s="208">
        <f>SUM(R108:R111)</f>
        <v>1</v>
      </c>
      <c r="S107" s="207"/>
      <c r="T107" s="209">
        <f>SUM(T108:T111)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0" t="s">
        <v>78</v>
      </c>
      <c r="AT107" s="211" t="s">
        <v>70</v>
      </c>
      <c r="AU107" s="211" t="s">
        <v>78</v>
      </c>
      <c r="AY107" s="210" t="s">
        <v>135</v>
      </c>
      <c r="BK107" s="212">
        <f>SUM(BK108:BK111)</f>
        <v>0</v>
      </c>
    </row>
    <row r="108" s="2" customFormat="1" ht="21.75" customHeight="1">
      <c r="A108" s="41"/>
      <c r="B108" s="42"/>
      <c r="C108" s="229" t="s">
        <v>163</v>
      </c>
      <c r="D108" s="229" t="s">
        <v>145</v>
      </c>
      <c r="E108" s="230" t="s">
        <v>981</v>
      </c>
      <c r="F108" s="231" t="s">
        <v>982</v>
      </c>
      <c r="G108" s="232" t="s">
        <v>940</v>
      </c>
      <c r="H108" s="233">
        <v>90</v>
      </c>
      <c r="I108" s="234"/>
      <c r="J108" s="235">
        <f>ROUND(I108*H108,2)</f>
        <v>0</v>
      </c>
      <c r="K108" s="231" t="s">
        <v>867</v>
      </c>
      <c r="L108" s="47"/>
      <c r="M108" s="236" t="s">
        <v>19</v>
      </c>
      <c r="N108" s="237" t="s">
        <v>42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153</v>
      </c>
      <c r="AT108" s="227" t="s">
        <v>145</v>
      </c>
      <c r="AU108" s="227" t="s">
        <v>80</v>
      </c>
      <c r="AY108" s="20" t="s">
        <v>135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8">
        <f>ROUND(I108*H108,2)</f>
        <v>0</v>
      </c>
      <c r="BL108" s="20" t="s">
        <v>153</v>
      </c>
      <c r="BM108" s="227" t="s">
        <v>983</v>
      </c>
    </row>
    <row r="109" s="2" customFormat="1">
      <c r="A109" s="41"/>
      <c r="B109" s="42"/>
      <c r="C109" s="43"/>
      <c r="D109" s="293" t="s">
        <v>869</v>
      </c>
      <c r="E109" s="43"/>
      <c r="F109" s="294" t="s">
        <v>984</v>
      </c>
      <c r="G109" s="43"/>
      <c r="H109" s="43"/>
      <c r="I109" s="285"/>
      <c r="J109" s="43"/>
      <c r="K109" s="43"/>
      <c r="L109" s="47"/>
      <c r="M109" s="286"/>
      <c r="N109" s="287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869</v>
      </c>
      <c r="AU109" s="20" t="s">
        <v>80</v>
      </c>
    </row>
    <row r="110" s="2" customFormat="1" ht="16.5" customHeight="1">
      <c r="A110" s="41"/>
      <c r="B110" s="42"/>
      <c r="C110" s="215" t="s">
        <v>168</v>
      </c>
      <c r="D110" s="215" t="s">
        <v>138</v>
      </c>
      <c r="E110" s="216" t="s">
        <v>985</v>
      </c>
      <c r="F110" s="217" t="s">
        <v>986</v>
      </c>
      <c r="G110" s="218" t="s">
        <v>987</v>
      </c>
      <c r="H110" s="219">
        <v>1</v>
      </c>
      <c r="I110" s="220"/>
      <c r="J110" s="221">
        <f>ROUND(I110*H110,2)</f>
        <v>0</v>
      </c>
      <c r="K110" s="217" t="s">
        <v>867</v>
      </c>
      <c r="L110" s="222"/>
      <c r="M110" s="223" t="s">
        <v>19</v>
      </c>
      <c r="N110" s="224" t="s">
        <v>42</v>
      </c>
      <c r="O110" s="87"/>
      <c r="P110" s="225">
        <f>O110*H110</f>
        <v>0</v>
      </c>
      <c r="Q110" s="225">
        <v>1</v>
      </c>
      <c r="R110" s="225">
        <f>Q110*H110</f>
        <v>1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988</v>
      </c>
      <c r="AT110" s="227" t="s">
        <v>138</v>
      </c>
      <c r="AU110" s="227" t="s">
        <v>80</v>
      </c>
      <c r="AY110" s="20" t="s">
        <v>135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8">
        <f>ROUND(I110*H110,2)</f>
        <v>0</v>
      </c>
      <c r="BL110" s="20" t="s">
        <v>358</v>
      </c>
      <c r="BM110" s="227" t="s">
        <v>989</v>
      </c>
    </row>
    <row r="111" s="2" customFormat="1">
      <c r="A111" s="41"/>
      <c r="B111" s="42"/>
      <c r="C111" s="43"/>
      <c r="D111" s="240" t="s">
        <v>722</v>
      </c>
      <c r="E111" s="43"/>
      <c r="F111" s="284" t="s">
        <v>990</v>
      </c>
      <c r="G111" s="43"/>
      <c r="H111" s="43"/>
      <c r="I111" s="285"/>
      <c r="J111" s="43"/>
      <c r="K111" s="43"/>
      <c r="L111" s="47"/>
      <c r="M111" s="295"/>
      <c r="N111" s="296"/>
      <c r="O111" s="290"/>
      <c r="P111" s="290"/>
      <c r="Q111" s="290"/>
      <c r="R111" s="290"/>
      <c r="S111" s="290"/>
      <c r="T111" s="297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722</v>
      </c>
      <c r="AU111" s="20" t="s">
        <v>80</v>
      </c>
    </row>
    <row r="112" s="2" customFormat="1" ht="6.96" customHeight="1">
      <c r="A112" s="41"/>
      <c r="B112" s="62"/>
      <c r="C112" s="63"/>
      <c r="D112" s="63"/>
      <c r="E112" s="63"/>
      <c r="F112" s="63"/>
      <c r="G112" s="63"/>
      <c r="H112" s="63"/>
      <c r="I112" s="63"/>
      <c r="J112" s="63"/>
      <c r="K112" s="63"/>
      <c r="L112" s="47"/>
      <c r="M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</row>
  </sheetData>
  <sheetProtection sheet="1" autoFilter="0" formatColumns="0" formatRows="0" objects="1" scenarios="1" spinCount="100000" saltValue="ci905GVrZUvntnNtmcQVehk+jq2EuRW/l1PjuqmZsIs65XjFz03cNafSqZy8c3mv50lul1s3JaLkQZJ4zaWaEg==" hashValue="qOt3pErCyS8P+ka+d4E5KHxbotTlyCAsOeJ93QjeE9Drw5XgxaG5QGN9PXYipeBnTYWO1awtludQtIUqjIVsOw==" algorithmName="SHA-512" password="CC35"/>
  <autoFilter ref="C87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4_01/460131114"/>
    <hyperlink ref="F98" r:id="rId2" display="https://podminky.urs.cz/item/CS_URS_2024_01/460161283"/>
    <hyperlink ref="F102" r:id="rId3" display="https://podminky.urs.cz/item/CS_URS_2024_01/460391124"/>
    <hyperlink ref="F104" r:id="rId4" display="https://podminky.urs.cz/item/CS_URS_2024_01/460431293"/>
    <hyperlink ref="F106" r:id="rId5" display="https://podminky.urs.cz/item/CS_URS_2024_01/460661512"/>
    <hyperlink ref="F109" r:id="rId6" display="https://podminky.urs.cz/item/CS_URS_2024_01/181951114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Oprava zabezpečovacího zařízení v ŽST Dolní Bousov</v>
      </c>
      <c r="F7" s="145"/>
      <c r="G7" s="145"/>
      <c r="H7" s="145"/>
      <c r="L7" s="23"/>
    </row>
    <row r="8" s="1" customFormat="1" ht="12" customHeight="1">
      <c r="B8" s="23"/>
      <c r="D8" s="145" t="s">
        <v>100</v>
      </c>
      <c r="L8" s="23"/>
    </row>
    <row r="9" s="2" customFormat="1" ht="16.5" customHeight="1">
      <c r="A9" s="41"/>
      <c r="B9" s="47"/>
      <c r="C9" s="41"/>
      <c r="D9" s="41"/>
      <c r="E9" s="146" t="s">
        <v>947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991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949</v>
      </c>
      <c r="G14" s="41"/>
      <c r="H14" s="41"/>
      <c r="I14" s="145" t="s">
        <v>23</v>
      </c>
      <c r="J14" s="149" t="str">
        <f>'Rekapitulace stavby'!AN8</f>
        <v>1. 8. 2024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 xml:space="preserve"> </v>
      </c>
      <c r="F17" s="41"/>
      <c r="G17" s="41"/>
      <c r="H17" s="41"/>
      <c r="I17" s="145" t="s">
        <v>27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28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27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30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/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Pavel Pospíšil, DiS.</v>
      </c>
      <c r="F23" s="41"/>
      <c r="G23" s="41"/>
      <c r="H23" s="41"/>
      <c r="I23" s="145" t="s">
        <v>27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33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34</v>
      </c>
      <c r="F26" s="41"/>
      <c r="G26" s="41"/>
      <c r="H26" s="41"/>
      <c r="I26" s="145" t="s">
        <v>27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35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37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39</v>
      </c>
      <c r="G34" s="41"/>
      <c r="H34" s="41"/>
      <c r="I34" s="157" t="s">
        <v>38</v>
      </c>
      <c r="J34" s="157" t="s">
        <v>40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41</v>
      </c>
      <c r="E35" s="145" t="s">
        <v>42</v>
      </c>
      <c r="F35" s="159">
        <f>ROUND((SUM(BE91:BE182)),  2)</f>
        <v>0</v>
      </c>
      <c r="G35" s="41"/>
      <c r="H35" s="41"/>
      <c r="I35" s="160">
        <v>0.20999999999999999</v>
      </c>
      <c r="J35" s="159">
        <f>ROUND(((SUM(BE91:BE182))*I35),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43</v>
      </c>
      <c r="F36" s="159">
        <f>ROUND((SUM(BF91:BF182)),  2)</f>
        <v>0</v>
      </c>
      <c r="G36" s="41"/>
      <c r="H36" s="41"/>
      <c r="I36" s="160">
        <v>0.12</v>
      </c>
      <c r="J36" s="159">
        <f>ROUND(((SUM(BF91:BF182))*I36),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44</v>
      </c>
      <c r="F37" s="159">
        <f>ROUND((SUM(BG91:BG182)),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45</v>
      </c>
      <c r="F38" s="159">
        <f>ROUND((SUM(BH91:BH182)),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46</v>
      </c>
      <c r="F39" s="159">
        <f>ROUND((SUM(BI91:BI182)),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47</v>
      </c>
      <c r="E41" s="163"/>
      <c r="F41" s="163"/>
      <c r="G41" s="164" t="s">
        <v>48</v>
      </c>
      <c r="H41" s="165" t="s">
        <v>49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72" t="str">
        <f>E7</f>
        <v>Oprava zabezpečovacího zařízení v ŽST Dolní Bousov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947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02 - dle ÚOŽI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Dolní Bousov</v>
      </c>
      <c r="G56" s="43"/>
      <c r="H56" s="43"/>
      <c r="I56" s="35" t="s">
        <v>23</v>
      </c>
      <c r="J56" s="75" t="str">
        <f>IF(J14="","",J14)</f>
        <v>1. 8. 2024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 xml:space="preserve"> </v>
      </c>
      <c r="G58" s="43"/>
      <c r="H58" s="43"/>
      <c r="I58" s="35" t="s">
        <v>30</v>
      </c>
      <c r="J58" s="39" t="str">
        <f>E23</f>
        <v>Pavel Pospíšil, DiS.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28</v>
      </c>
      <c r="D59" s="43"/>
      <c r="E59" s="43"/>
      <c r="F59" s="30" t="str">
        <f>IF(E20="","",E20)</f>
        <v>Vyplň údaj</v>
      </c>
      <c r="G59" s="43"/>
      <c r="H59" s="43"/>
      <c r="I59" s="35" t="s">
        <v>33</v>
      </c>
      <c r="J59" s="39" t="str">
        <f>E26</f>
        <v>Signal Projekt,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105</v>
      </c>
      <c r="D61" s="174"/>
      <c r="E61" s="174"/>
      <c r="F61" s="174"/>
      <c r="G61" s="174"/>
      <c r="H61" s="174"/>
      <c r="I61" s="174"/>
      <c r="J61" s="175" t="s">
        <v>106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69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107</v>
      </c>
    </row>
    <row r="64" s="9" customFormat="1" ht="24.96" customHeight="1">
      <c r="A64" s="9"/>
      <c r="B64" s="177"/>
      <c r="C64" s="178"/>
      <c r="D64" s="179" t="s">
        <v>992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993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994</v>
      </c>
      <c r="E66" s="185"/>
      <c r="F66" s="185"/>
      <c r="G66" s="185"/>
      <c r="H66" s="185"/>
      <c r="I66" s="185"/>
      <c r="J66" s="186">
        <f>J101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995</v>
      </c>
      <c r="E67" s="185"/>
      <c r="F67" s="185"/>
      <c r="G67" s="185"/>
      <c r="H67" s="185"/>
      <c r="I67" s="185"/>
      <c r="J67" s="186">
        <f>J112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7"/>
      <c r="C68" s="178"/>
      <c r="D68" s="179" t="s">
        <v>996</v>
      </c>
      <c r="E68" s="180"/>
      <c r="F68" s="180"/>
      <c r="G68" s="180"/>
      <c r="H68" s="180"/>
      <c r="I68" s="180"/>
      <c r="J68" s="181">
        <f>J140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997</v>
      </c>
      <c r="E69" s="180"/>
      <c r="F69" s="180"/>
      <c r="G69" s="180"/>
      <c r="H69" s="180"/>
      <c r="I69" s="180"/>
      <c r="J69" s="181">
        <f>J177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121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72" t="str">
        <f>E7</f>
        <v>Oprava zabezpečovacího zařízení v ŽST Dolní Bousov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100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947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102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02 - dle ÚOŽI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Dolní Bousov</v>
      </c>
      <c r="G85" s="43"/>
      <c r="H85" s="43"/>
      <c r="I85" s="35" t="s">
        <v>23</v>
      </c>
      <c r="J85" s="75" t="str">
        <f>IF(J14="","",J14)</f>
        <v>1. 8. 2024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25</v>
      </c>
      <c r="D87" s="43"/>
      <c r="E87" s="43"/>
      <c r="F87" s="30" t="str">
        <f>E17</f>
        <v xml:space="preserve"> </v>
      </c>
      <c r="G87" s="43"/>
      <c r="H87" s="43"/>
      <c r="I87" s="35" t="s">
        <v>30</v>
      </c>
      <c r="J87" s="39" t="str">
        <f>E23</f>
        <v>Pavel Pospíšil, DiS.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28</v>
      </c>
      <c r="D88" s="43"/>
      <c r="E88" s="43"/>
      <c r="F88" s="30" t="str">
        <f>IF(E20="","",E20)</f>
        <v>Vyplň údaj</v>
      </c>
      <c r="G88" s="43"/>
      <c r="H88" s="43"/>
      <c r="I88" s="35" t="s">
        <v>33</v>
      </c>
      <c r="J88" s="39" t="str">
        <f>E26</f>
        <v>Signal Projekt,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122</v>
      </c>
      <c r="D90" s="191" t="s">
        <v>56</v>
      </c>
      <c r="E90" s="191" t="s">
        <v>52</v>
      </c>
      <c r="F90" s="191" t="s">
        <v>53</v>
      </c>
      <c r="G90" s="191" t="s">
        <v>123</v>
      </c>
      <c r="H90" s="191" t="s">
        <v>124</v>
      </c>
      <c r="I90" s="191" t="s">
        <v>125</v>
      </c>
      <c r="J90" s="191" t="s">
        <v>106</v>
      </c>
      <c r="K90" s="192" t="s">
        <v>126</v>
      </c>
      <c r="L90" s="193"/>
      <c r="M90" s="95" t="s">
        <v>19</v>
      </c>
      <c r="N90" s="96" t="s">
        <v>41</v>
      </c>
      <c r="O90" s="96" t="s">
        <v>127</v>
      </c>
      <c r="P90" s="96" t="s">
        <v>128</v>
      </c>
      <c r="Q90" s="96" t="s">
        <v>129</v>
      </c>
      <c r="R90" s="96" t="s">
        <v>130</v>
      </c>
      <c r="S90" s="96" t="s">
        <v>131</v>
      </c>
      <c r="T90" s="97" t="s">
        <v>132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133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P92+P140+P177</f>
        <v>0</v>
      </c>
      <c r="Q91" s="99"/>
      <c r="R91" s="196">
        <f>R92+R140+R177</f>
        <v>0</v>
      </c>
      <c r="S91" s="99"/>
      <c r="T91" s="197">
        <f>T92+T140+T177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70</v>
      </c>
      <c r="AU91" s="20" t="s">
        <v>107</v>
      </c>
      <c r="BK91" s="198">
        <f>BK92+BK140+BK177</f>
        <v>0</v>
      </c>
    </row>
    <row r="92" s="12" customFormat="1" ht="25.92" customHeight="1">
      <c r="A92" s="12"/>
      <c r="B92" s="199"/>
      <c r="C92" s="200"/>
      <c r="D92" s="201" t="s">
        <v>70</v>
      </c>
      <c r="E92" s="202" t="s">
        <v>86</v>
      </c>
      <c r="F92" s="202" t="s">
        <v>137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P93+P101+P112</f>
        <v>0</v>
      </c>
      <c r="Q92" s="207"/>
      <c r="R92" s="208">
        <f>R93+R101+R112</f>
        <v>0</v>
      </c>
      <c r="S92" s="207"/>
      <c r="T92" s="209">
        <f>T93+T101+T112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78</v>
      </c>
      <c r="AT92" s="211" t="s">
        <v>70</v>
      </c>
      <c r="AU92" s="211" t="s">
        <v>71</v>
      </c>
      <c r="AY92" s="210" t="s">
        <v>135</v>
      </c>
      <c r="BK92" s="212">
        <f>BK93+BK101+BK112</f>
        <v>0</v>
      </c>
    </row>
    <row r="93" s="12" customFormat="1" ht="22.8" customHeight="1">
      <c r="A93" s="12"/>
      <c r="B93" s="199"/>
      <c r="C93" s="200"/>
      <c r="D93" s="201" t="s">
        <v>70</v>
      </c>
      <c r="E93" s="213" t="s">
        <v>998</v>
      </c>
      <c r="F93" s="213" t="s">
        <v>999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SUM(P94:P100)</f>
        <v>0</v>
      </c>
      <c r="Q93" s="207"/>
      <c r="R93" s="208">
        <f>SUM(R94:R100)</f>
        <v>0</v>
      </c>
      <c r="S93" s="207"/>
      <c r="T93" s="209">
        <f>SUM(T94:T100)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78</v>
      </c>
      <c r="AT93" s="211" t="s">
        <v>70</v>
      </c>
      <c r="AU93" s="211" t="s">
        <v>78</v>
      </c>
      <c r="AY93" s="210" t="s">
        <v>135</v>
      </c>
      <c r="BK93" s="212">
        <f>SUM(BK94:BK100)</f>
        <v>0</v>
      </c>
    </row>
    <row r="94" s="2" customFormat="1" ht="16.5" customHeight="1">
      <c r="A94" s="41"/>
      <c r="B94" s="42"/>
      <c r="C94" s="215" t="s">
        <v>78</v>
      </c>
      <c r="D94" s="215" t="s">
        <v>138</v>
      </c>
      <c r="E94" s="216" t="s">
        <v>1000</v>
      </c>
      <c r="F94" s="217" t="s">
        <v>1001</v>
      </c>
      <c r="G94" s="218" t="s">
        <v>141</v>
      </c>
      <c r="H94" s="219">
        <v>160</v>
      </c>
      <c r="I94" s="220"/>
      <c r="J94" s="221">
        <f>ROUND(I94*H94,2)</f>
        <v>0</v>
      </c>
      <c r="K94" s="217" t="s">
        <v>142</v>
      </c>
      <c r="L94" s="222"/>
      <c r="M94" s="223" t="s">
        <v>19</v>
      </c>
      <c r="N94" s="224" t="s">
        <v>42</v>
      </c>
      <c r="O94" s="87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7" t="s">
        <v>80</v>
      </c>
      <c r="AT94" s="227" t="s">
        <v>138</v>
      </c>
      <c r="AU94" s="227" t="s">
        <v>80</v>
      </c>
      <c r="AY94" s="20" t="s">
        <v>135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78</v>
      </c>
      <c r="BK94" s="228">
        <f>ROUND(I94*H94,2)</f>
        <v>0</v>
      </c>
      <c r="BL94" s="20" t="s">
        <v>78</v>
      </c>
      <c r="BM94" s="227" t="s">
        <v>1002</v>
      </c>
    </row>
    <row r="95" s="2" customFormat="1" ht="21.75" customHeight="1">
      <c r="A95" s="41"/>
      <c r="B95" s="42"/>
      <c r="C95" s="229" t="s">
        <v>80</v>
      </c>
      <c r="D95" s="229" t="s">
        <v>145</v>
      </c>
      <c r="E95" s="230" t="s">
        <v>1003</v>
      </c>
      <c r="F95" s="231" t="s">
        <v>1004</v>
      </c>
      <c r="G95" s="232" t="s">
        <v>141</v>
      </c>
      <c r="H95" s="233">
        <v>160</v>
      </c>
      <c r="I95" s="234"/>
      <c r="J95" s="235">
        <f>ROUND(I95*H95,2)</f>
        <v>0</v>
      </c>
      <c r="K95" s="231" t="s">
        <v>142</v>
      </c>
      <c r="L95" s="47"/>
      <c r="M95" s="236" t="s">
        <v>19</v>
      </c>
      <c r="N95" s="237" t="s">
        <v>42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143</v>
      </c>
      <c r="AT95" s="227" t="s">
        <v>145</v>
      </c>
      <c r="AU95" s="227" t="s">
        <v>80</v>
      </c>
      <c r="AY95" s="20" t="s">
        <v>135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143</v>
      </c>
      <c r="BM95" s="227" t="s">
        <v>1005</v>
      </c>
    </row>
    <row r="96" s="2" customFormat="1" ht="44.25" customHeight="1">
      <c r="A96" s="41"/>
      <c r="B96" s="42"/>
      <c r="C96" s="229" t="s">
        <v>149</v>
      </c>
      <c r="D96" s="229" t="s">
        <v>145</v>
      </c>
      <c r="E96" s="230" t="s">
        <v>1006</v>
      </c>
      <c r="F96" s="231" t="s">
        <v>1007</v>
      </c>
      <c r="G96" s="232" t="s">
        <v>152</v>
      </c>
      <c r="H96" s="233">
        <v>2</v>
      </c>
      <c r="I96" s="234"/>
      <c r="J96" s="235">
        <f>ROUND(I96*H96,2)</f>
        <v>0</v>
      </c>
      <c r="K96" s="231" t="s">
        <v>142</v>
      </c>
      <c r="L96" s="47"/>
      <c r="M96" s="236" t="s">
        <v>19</v>
      </c>
      <c r="N96" s="237" t="s">
        <v>42</v>
      </c>
      <c r="O96" s="87"/>
      <c r="P96" s="225">
        <f>O96*H96</f>
        <v>0</v>
      </c>
      <c r="Q96" s="225">
        <v>0</v>
      </c>
      <c r="R96" s="225">
        <f>Q96*H96</f>
        <v>0</v>
      </c>
      <c r="S96" s="225">
        <v>0</v>
      </c>
      <c r="T96" s="226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7" t="s">
        <v>143</v>
      </c>
      <c r="AT96" s="227" t="s">
        <v>145</v>
      </c>
      <c r="AU96" s="227" t="s">
        <v>80</v>
      </c>
      <c r="AY96" s="20" t="s">
        <v>135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78</v>
      </c>
      <c r="BK96" s="228">
        <f>ROUND(I96*H96,2)</f>
        <v>0</v>
      </c>
      <c r="BL96" s="20" t="s">
        <v>143</v>
      </c>
      <c r="BM96" s="227" t="s">
        <v>1008</v>
      </c>
    </row>
    <row r="97" s="2" customFormat="1" ht="21.75" customHeight="1">
      <c r="A97" s="41"/>
      <c r="B97" s="42"/>
      <c r="C97" s="215" t="s">
        <v>153</v>
      </c>
      <c r="D97" s="215" t="s">
        <v>138</v>
      </c>
      <c r="E97" s="216" t="s">
        <v>1009</v>
      </c>
      <c r="F97" s="217" t="s">
        <v>1010</v>
      </c>
      <c r="G97" s="218" t="s">
        <v>141</v>
      </c>
      <c r="H97" s="219">
        <v>5</v>
      </c>
      <c r="I97" s="220"/>
      <c r="J97" s="221">
        <f>ROUND(I97*H97,2)</f>
        <v>0</v>
      </c>
      <c r="K97" s="217" t="s">
        <v>142</v>
      </c>
      <c r="L97" s="222"/>
      <c r="M97" s="223" t="s">
        <v>19</v>
      </c>
      <c r="N97" s="224" t="s">
        <v>42</v>
      </c>
      <c r="O97" s="87"/>
      <c r="P97" s="225">
        <f>O97*H97</f>
        <v>0</v>
      </c>
      <c r="Q97" s="225">
        <v>0</v>
      </c>
      <c r="R97" s="225">
        <f>Q97*H97</f>
        <v>0</v>
      </c>
      <c r="S97" s="225">
        <v>0</v>
      </c>
      <c r="T97" s="226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7" t="s">
        <v>80</v>
      </c>
      <c r="AT97" s="227" t="s">
        <v>138</v>
      </c>
      <c r="AU97" s="227" t="s">
        <v>80</v>
      </c>
      <c r="AY97" s="20" t="s">
        <v>135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78</v>
      </c>
      <c r="BK97" s="228">
        <f>ROUND(I97*H97,2)</f>
        <v>0</v>
      </c>
      <c r="BL97" s="20" t="s">
        <v>78</v>
      </c>
      <c r="BM97" s="227" t="s">
        <v>1011</v>
      </c>
    </row>
    <row r="98" s="2" customFormat="1">
      <c r="A98" s="41"/>
      <c r="B98" s="42"/>
      <c r="C98" s="43"/>
      <c r="D98" s="240" t="s">
        <v>722</v>
      </c>
      <c r="E98" s="43"/>
      <c r="F98" s="284" t="s">
        <v>1012</v>
      </c>
      <c r="G98" s="43"/>
      <c r="H98" s="43"/>
      <c r="I98" s="285"/>
      <c r="J98" s="43"/>
      <c r="K98" s="43"/>
      <c r="L98" s="47"/>
      <c r="M98" s="286"/>
      <c r="N98" s="287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722</v>
      </c>
      <c r="AU98" s="20" t="s">
        <v>80</v>
      </c>
    </row>
    <row r="99" s="2" customFormat="1" ht="21.75" customHeight="1">
      <c r="A99" s="41"/>
      <c r="B99" s="42"/>
      <c r="C99" s="229" t="s">
        <v>158</v>
      </c>
      <c r="D99" s="229" t="s">
        <v>145</v>
      </c>
      <c r="E99" s="230" t="s">
        <v>363</v>
      </c>
      <c r="F99" s="231" t="s">
        <v>364</v>
      </c>
      <c r="G99" s="232" t="s">
        <v>141</v>
      </c>
      <c r="H99" s="233">
        <v>5</v>
      </c>
      <c r="I99" s="234"/>
      <c r="J99" s="235">
        <f>ROUND(I99*H99,2)</f>
        <v>0</v>
      </c>
      <c r="K99" s="231" t="s">
        <v>142</v>
      </c>
      <c r="L99" s="47"/>
      <c r="M99" s="236" t="s">
        <v>19</v>
      </c>
      <c r="N99" s="237" t="s">
        <v>42</v>
      </c>
      <c r="O99" s="87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27" t="s">
        <v>143</v>
      </c>
      <c r="AT99" s="227" t="s">
        <v>145</v>
      </c>
      <c r="AU99" s="227" t="s">
        <v>80</v>
      </c>
      <c r="AY99" s="20" t="s">
        <v>135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78</v>
      </c>
      <c r="BK99" s="228">
        <f>ROUND(I99*H99,2)</f>
        <v>0</v>
      </c>
      <c r="BL99" s="20" t="s">
        <v>143</v>
      </c>
      <c r="BM99" s="227" t="s">
        <v>1013</v>
      </c>
    </row>
    <row r="100" s="2" customFormat="1" ht="44.25" customHeight="1">
      <c r="A100" s="41"/>
      <c r="B100" s="42"/>
      <c r="C100" s="229" t="s">
        <v>163</v>
      </c>
      <c r="D100" s="229" t="s">
        <v>145</v>
      </c>
      <c r="E100" s="230" t="s">
        <v>1014</v>
      </c>
      <c r="F100" s="231" t="s">
        <v>1015</v>
      </c>
      <c r="G100" s="232" t="s">
        <v>152</v>
      </c>
      <c r="H100" s="233">
        <v>2</v>
      </c>
      <c r="I100" s="234"/>
      <c r="J100" s="235">
        <f>ROUND(I100*H100,2)</f>
        <v>0</v>
      </c>
      <c r="K100" s="231" t="s">
        <v>142</v>
      </c>
      <c r="L100" s="47"/>
      <c r="M100" s="236" t="s">
        <v>19</v>
      </c>
      <c r="N100" s="237" t="s">
        <v>42</v>
      </c>
      <c r="O100" s="87"/>
      <c r="P100" s="225">
        <f>O100*H100</f>
        <v>0</v>
      </c>
      <c r="Q100" s="225">
        <v>0</v>
      </c>
      <c r="R100" s="225">
        <f>Q100*H100</f>
        <v>0</v>
      </c>
      <c r="S100" s="225">
        <v>0</v>
      </c>
      <c r="T100" s="226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7" t="s">
        <v>143</v>
      </c>
      <c r="AT100" s="227" t="s">
        <v>145</v>
      </c>
      <c r="AU100" s="227" t="s">
        <v>80</v>
      </c>
      <c r="AY100" s="20" t="s">
        <v>135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78</v>
      </c>
      <c r="BK100" s="228">
        <f>ROUND(I100*H100,2)</f>
        <v>0</v>
      </c>
      <c r="BL100" s="20" t="s">
        <v>143</v>
      </c>
      <c r="BM100" s="227" t="s">
        <v>1016</v>
      </c>
    </row>
    <row r="101" s="12" customFormat="1" ht="22.8" customHeight="1">
      <c r="A101" s="12"/>
      <c r="B101" s="199"/>
      <c r="C101" s="200"/>
      <c r="D101" s="201" t="s">
        <v>70</v>
      </c>
      <c r="E101" s="213" t="s">
        <v>1017</v>
      </c>
      <c r="F101" s="213" t="s">
        <v>1018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SUM(P102:P111)</f>
        <v>0</v>
      </c>
      <c r="Q101" s="207"/>
      <c r="R101" s="208">
        <f>SUM(R102:R111)</f>
        <v>0</v>
      </c>
      <c r="S101" s="207"/>
      <c r="T101" s="209">
        <f>SUM(T102:T111)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78</v>
      </c>
      <c r="AT101" s="211" t="s">
        <v>70</v>
      </c>
      <c r="AU101" s="211" t="s">
        <v>78</v>
      </c>
      <c r="AY101" s="210" t="s">
        <v>135</v>
      </c>
      <c r="BK101" s="212">
        <f>SUM(BK102:BK111)</f>
        <v>0</v>
      </c>
    </row>
    <row r="102" s="2" customFormat="1" ht="16.5" customHeight="1">
      <c r="A102" s="41"/>
      <c r="B102" s="42"/>
      <c r="C102" s="215" t="s">
        <v>168</v>
      </c>
      <c r="D102" s="215" t="s">
        <v>138</v>
      </c>
      <c r="E102" s="216" t="s">
        <v>1019</v>
      </c>
      <c r="F102" s="217" t="s">
        <v>1020</v>
      </c>
      <c r="G102" s="218" t="s">
        <v>141</v>
      </c>
      <c r="H102" s="219">
        <v>20</v>
      </c>
      <c r="I102" s="220"/>
      <c r="J102" s="221">
        <f>ROUND(I102*H102,2)</f>
        <v>0</v>
      </c>
      <c r="K102" s="217" t="s">
        <v>142</v>
      </c>
      <c r="L102" s="222"/>
      <c r="M102" s="223" t="s">
        <v>19</v>
      </c>
      <c r="N102" s="224" t="s">
        <v>42</v>
      </c>
      <c r="O102" s="87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7" t="s">
        <v>988</v>
      </c>
      <c r="AT102" s="227" t="s">
        <v>138</v>
      </c>
      <c r="AU102" s="227" t="s">
        <v>80</v>
      </c>
      <c r="AY102" s="20" t="s">
        <v>135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78</v>
      </c>
      <c r="BK102" s="228">
        <f>ROUND(I102*H102,2)</f>
        <v>0</v>
      </c>
      <c r="BL102" s="20" t="s">
        <v>358</v>
      </c>
      <c r="BM102" s="227" t="s">
        <v>1021</v>
      </c>
    </row>
    <row r="103" s="2" customFormat="1" ht="16.5" customHeight="1">
      <c r="A103" s="41"/>
      <c r="B103" s="42"/>
      <c r="C103" s="229" t="s">
        <v>166</v>
      </c>
      <c r="D103" s="229" t="s">
        <v>145</v>
      </c>
      <c r="E103" s="230" t="s">
        <v>1022</v>
      </c>
      <c r="F103" s="231" t="s">
        <v>1023</v>
      </c>
      <c r="G103" s="232" t="s">
        <v>141</v>
      </c>
      <c r="H103" s="233">
        <v>20</v>
      </c>
      <c r="I103" s="234"/>
      <c r="J103" s="235">
        <f>ROUND(I103*H103,2)</f>
        <v>0</v>
      </c>
      <c r="K103" s="231" t="s">
        <v>142</v>
      </c>
      <c r="L103" s="47"/>
      <c r="M103" s="236" t="s">
        <v>19</v>
      </c>
      <c r="N103" s="237" t="s">
        <v>42</v>
      </c>
      <c r="O103" s="87"/>
      <c r="P103" s="225">
        <f>O103*H103</f>
        <v>0</v>
      </c>
      <c r="Q103" s="225">
        <v>0</v>
      </c>
      <c r="R103" s="225">
        <f>Q103*H103</f>
        <v>0</v>
      </c>
      <c r="S103" s="225">
        <v>0</v>
      </c>
      <c r="T103" s="226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7" t="s">
        <v>205</v>
      </c>
      <c r="AT103" s="227" t="s">
        <v>145</v>
      </c>
      <c r="AU103" s="227" t="s">
        <v>80</v>
      </c>
      <c r="AY103" s="20" t="s">
        <v>135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78</v>
      </c>
      <c r="BK103" s="228">
        <f>ROUND(I103*H103,2)</f>
        <v>0</v>
      </c>
      <c r="BL103" s="20" t="s">
        <v>205</v>
      </c>
      <c r="BM103" s="227" t="s">
        <v>1024</v>
      </c>
    </row>
    <row r="104" s="2" customFormat="1">
      <c r="A104" s="41"/>
      <c r="B104" s="42"/>
      <c r="C104" s="43"/>
      <c r="D104" s="240" t="s">
        <v>722</v>
      </c>
      <c r="E104" s="43"/>
      <c r="F104" s="284" t="s">
        <v>1025</v>
      </c>
      <c r="G104" s="43"/>
      <c r="H104" s="43"/>
      <c r="I104" s="285"/>
      <c r="J104" s="43"/>
      <c r="K104" s="43"/>
      <c r="L104" s="47"/>
      <c r="M104" s="286"/>
      <c r="N104" s="287"/>
      <c r="O104" s="87"/>
      <c r="P104" s="87"/>
      <c r="Q104" s="87"/>
      <c r="R104" s="87"/>
      <c r="S104" s="87"/>
      <c r="T104" s="88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T104" s="20" t="s">
        <v>722</v>
      </c>
      <c r="AU104" s="20" t="s">
        <v>80</v>
      </c>
    </row>
    <row r="105" s="2" customFormat="1" ht="21.75" customHeight="1">
      <c r="A105" s="41"/>
      <c r="B105" s="42"/>
      <c r="C105" s="215" t="s">
        <v>175</v>
      </c>
      <c r="D105" s="215" t="s">
        <v>138</v>
      </c>
      <c r="E105" s="216" t="s">
        <v>1026</v>
      </c>
      <c r="F105" s="217" t="s">
        <v>1027</v>
      </c>
      <c r="G105" s="218" t="s">
        <v>141</v>
      </c>
      <c r="H105" s="219">
        <v>140</v>
      </c>
      <c r="I105" s="220"/>
      <c r="J105" s="221">
        <f>ROUND(I105*H105,2)</f>
        <v>0</v>
      </c>
      <c r="K105" s="217" t="s">
        <v>142</v>
      </c>
      <c r="L105" s="222"/>
      <c r="M105" s="223" t="s">
        <v>19</v>
      </c>
      <c r="N105" s="224" t="s">
        <v>42</v>
      </c>
      <c r="O105" s="87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7" t="s">
        <v>988</v>
      </c>
      <c r="AT105" s="227" t="s">
        <v>138</v>
      </c>
      <c r="AU105" s="227" t="s">
        <v>80</v>
      </c>
      <c r="AY105" s="20" t="s">
        <v>135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78</v>
      </c>
      <c r="BK105" s="228">
        <f>ROUND(I105*H105,2)</f>
        <v>0</v>
      </c>
      <c r="BL105" s="20" t="s">
        <v>358</v>
      </c>
      <c r="BM105" s="227" t="s">
        <v>1028</v>
      </c>
    </row>
    <row r="106" s="2" customFormat="1" ht="16.5" customHeight="1">
      <c r="A106" s="41"/>
      <c r="B106" s="42"/>
      <c r="C106" s="229" t="s">
        <v>181</v>
      </c>
      <c r="D106" s="229" t="s">
        <v>145</v>
      </c>
      <c r="E106" s="230" t="s">
        <v>1029</v>
      </c>
      <c r="F106" s="231" t="s">
        <v>1030</v>
      </c>
      <c r="G106" s="232" t="s">
        <v>141</v>
      </c>
      <c r="H106" s="233">
        <v>140</v>
      </c>
      <c r="I106" s="234"/>
      <c r="J106" s="235">
        <f>ROUND(I106*H106,2)</f>
        <v>0</v>
      </c>
      <c r="K106" s="231" t="s">
        <v>142</v>
      </c>
      <c r="L106" s="47"/>
      <c r="M106" s="236" t="s">
        <v>19</v>
      </c>
      <c r="N106" s="237" t="s">
        <v>42</v>
      </c>
      <c r="O106" s="87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7" t="s">
        <v>78</v>
      </c>
      <c r="AT106" s="227" t="s">
        <v>145</v>
      </c>
      <c r="AU106" s="227" t="s">
        <v>80</v>
      </c>
      <c r="AY106" s="20" t="s">
        <v>135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78</v>
      </c>
      <c r="BK106" s="228">
        <f>ROUND(I106*H106,2)</f>
        <v>0</v>
      </c>
      <c r="BL106" s="20" t="s">
        <v>78</v>
      </c>
      <c r="BM106" s="227" t="s">
        <v>1031</v>
      </c>
    </row>
    <row r="107" s="2" customFormat="1">
      <c r="A107" s="41"/>
      <c r="B107" s="42"/>
      <c r="C107" s="43"/>
      <c r="D107" s="240" t="s">
        <v>722</v>
      </c>
      <c r="E107" s="43"/>
      <c r="F107" s="284" t="s">
        <v>1032</v>
      </c>
      <c r="G107" s="43"/>
      <c r="H107" s="43"/>
      <c r="I107" s="285"/>
      <c r="J107" s="43"/>
      <c r="K107" s="43"/>
      <c r="L107" s="47"/>
      <c r="M107" s="286"/>
      <c r="N107" s="287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722</v>
      </c>
      <c r="AU107" s="20" t="s">
        <v>80</v>
      </c>
    </row>
    <row r="108" s="2" customFormat="1" ht="16.5" customHeight="1">
      <c r="A108" s="41"/>
      <c r="B108" s="42"/>
      <c r="C108" s="229" t="s">
        <v>186</v>
      </c>
      <c r="D108" s="229" t="s">
        <v>145</v>
      </c>
      <c r="E108" s="230" t="s">
        <v>1033</v>
      </c>
      <c r="F108" s="231" t="s">
        <v>1034</v>
      </c>
      <c r="G108" s="232" t="s">
        <v>141</v>
      </c>
      <c r="H108" s="233">
        <v>140</v>
      </c>
      <c r="I108" s="234"/>
      <c r="J108" s="235">
        <f>ROUND(I108*H108,2)</f>
        <v>0</v>
      </c>
      <c r="K108" s="231" t="s">
        <v>142</v>
      </c>
      <c r="L108" s="47"/>
      <c r="M108" s="236" t="s">
        <v>19</v>
      </c>
      <c r="N108" s="237" t="s">
        <v>42</v>
      </c>
      <c r="O108" s="87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7" t="s">
        <v>78</v>
      </c>
      <c r="AT108" s="227" t="s">
        <v>145</v>
      </c>
      <c r="AU108" s="227" t="s">
        <v>80</v>
      </c>
      <c r="AY108" s="20" t="s">
        <v>135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78</v>
      </c>
      <c r="BK108" s="228">
        <f>ROUND(I108*H108,2)</f>
        <v>0</v>
      </c>
      <c r="BL108" s="20" t="s">
        <v>78</v>
      </c>
      <c r="BM108" s="227" t="s">
        <v>1035</v>
      </c>
    </row>
    <row r="109" s="2" customFormat="1" ht="16.5" customHeight="1">
      <c r="A109" s="41"/>
      <c r="B109" s="42"/>
      <c r="C109" s="215" t="s">
        <v>8</v>
      </c>
      <c r="D109" s="215" t="s">
        <v>138</v>
      </c>
      <c r="E109" s="216" t="s">
        <v>388</v>
      </c>
      <c r="F109" s="217" t="s">
        <v>389</v>
      </c>
      <c r="G109" s="218" t="s">
        <v>141</v>
      </c>
      <c r="H109" s="219">
        <v>140</v>
      </c>
      <c r="I109" s="220"/>
      <c r="J109" s="221">
        <f>ROUND(I109*H109,2)</f>
        <v>0</v>
      </c>
      <c r="K109" s="217" t="s">
        <v>142</v>
      </c>
      <c r="L109" s="222"/>
      <c r="M109" s="223" t="s">
        <v>19</v>
      </c>
      <c r="N109" s="224" t="s">
        <v>42</v>
      </c>
      <c r="O109" s="87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7" t="s">
        <v>988</v>
      </c>
      <c r="AT109" s="227" t="s">
        <v>138</v>
      </c>
      <c r="AU109" s="227" t="s">
        <v>80</v>
      </c>
      <c r="AY109" s="20" t="s">
        <v>135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78</v>
      </c>
      <c r="BK109" s="228">
        <f>ROUND(I109*H109,2)</f>
        <v>0</v>
      </c>
      <c r="BL109" s="20" t="s">
        <v>358</v>
      </c>
      <c r="BM109" s="227" t="s">
        <v>1036</v>
      </c>
    </row>
    <row r="110" s="2" customFormat="1" ht="16.5" customHeight="1">
      <c r="A110" s="41"/>
      <c r="B110" s="42"/>
      <c r="C110" s="215" t="s">
        <v>193</v>
      </c>
      <c r="D110" s="215" t="s">
        <v>138</v>
      </c>
      <c r="E110" s="216" t="s">
        <v>1037</v>
      </c>
      <c r="F110" s="217" t="s">
        <v>1038</v>
      </c>
      <c r="G110" s="218" t="s">
        <v>152</v>
      </c>
      <c r="H110" s="219">
        <v>5</v>
      </c>
      <c r="I110" s="220"/>
      <c r="J110" s="221">
        <f>ROUND(I110*H110,2)</f>
        <v>0</v>
      </c>
      <c r="K110" s="217" t="s">
        <v>142</v>
      </c>
      <c r="L110" s="222"/>
      <c r="M110" s="223" t="s">
        <v>19</v>
      </c>
      <c r="N110" s="224" t="s">
        <v>42</v>
      </c>
      <c r="O110" s="87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7" t="s">
        <v>988</v>
      </c>
      <c r="AT110" s="227" t="s">
        <v>138</v>
      </c>
      <c r="AU110" s="227" t="s">
        <v>80</v>
      </c>
      <c r="AY110" s="20" t="s">
        <v>135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78</v>
      </c>
      <c r="BK110" s="228">
        <f>ROUND(I110*H110,2)</f>
        <v>0</v>
      </c>
      <c r="BL110" s="20" t="s">
        <v>358</v>
      </c>
      <c r="BM110" s="227" t="s">
        <v>1039</v>
      </c>
    </row>
    <row r="111" s="2" customFormat="1" ht="16.5" customHeight="1">
      <c r="A111" s="41"/>
      <c r="B111" s="42"/>
      <c r="C111" s="215" t="s">
        <v>197</v>
      </c>
      <c r="D111" s="215" t="s">
        <v>138</v>
      </c>
      <c r="E111" s="216" t="s">
        <v>1040</v>
      </c>
      <c r="F111" s="217" t="s">
        <v>393</v>
      </c>
      <c r="G111" s="218" t="s">
        <v>152</v>
      </c>
      <c r="H111" s="219">
        <v>70</v>
      </c>
      <c r="I111" s="220"/>
      <c r="J111" s="221">
        <f>ROUND(I111*H111,2)</f>
        <v>0</v>
      </c>
      <c r="K111" s="217" t="s">
        <v>142</v>
      </c>
      <c r="L111" s="222"/>
      <c r="M111" s="223" t="s">
        <v>19</v>
      </c>
      <c r="N111" s="224" t="s">
        <v>42</v>
      </c>
      <c r="O111" s="87"/>
      <c r="P111" s="225">
        <f>O111*H111</f>
        <v>0</v>
      </c>
      <c r="Q111" s="225">
        <v>0</v>
      </c>
      <c r="R111" s="225">
        <f>Q111*H111</f>
        <v>0</v>
      </c>
      <c r="S111" s="225">
        <v>0</v>
      </c>
      <c r="T111" s="226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7" t="s">
        <v>988</v>
      </c>
      <c r="AT111" s="227" t="s">
        <v>138</v>
      </c>
      <c r="AU111" s="227" t="s">
        <v>80</v>
      </c>
      <c r="AY111" s="20" t="s">
        <v>135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78</v>
      </c>
      <c r="BK111" s="228">
        <f>ROUND(I111*H111,2)</f>
        <v>0</v>
      </c>
      <c r="BL111" s="20" t="s">
        <v>358</v>
      </c>
      <c r="BM111" s="227" t="s">
        <v>1041</v>
      </c>
    </row>
    <row r="112" s="12" customFormat="1" ht="22.8" customHeight="1">
      <c r="A112" s="12"/>
      <c r="B112" s="199"/>
      <c r="C112" s="200"/>
      <c r="D112" s="201" t="s">
        <v>70</v>
      </c>
      <c r="E112" s="213" t="s">
        <v>1042</v>
      </c>
      <c r="F112" s="213" t="s">
        <v>1043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SUM(P113:P139)</f>
        <v>0</v>
      </c>
      <c r="Q112" s="207"/>
      <c r="R112" s="208">
        <f>SUM(R113:R139)</f>
        <v>0</v>
      </c>
      <c r="S112" s="207"/>
      <c r="T112" s="209">
        <f>SUM(T113:T139)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78</v>
      </c>
      <c r="AT112" s="211" t="s">
        <v>70</v>
      </c>
      <c r="AU112" s="211" t="s">
        <v>78</v>
      </c>
      <c r="AY112" s="210" t="s">
        <v>135</v>
      </c>
      <c r="BK112" s="212">
        <f>SUM(BK113:BK139)</f>
        <v>0</v>
      </c>
    </row>
    <row r="113" s="2" customFormat="1" ht="16.5" customHeight="1">
      <c r="A113" s="41"/>
      <c r="B113" s="42"/>
      <c r="C113" s="215" t="s">
        <v>201</v>
      </c>
      <c r="D113" s="215" t="s">
        <v>138</v>
      </c>
      <c r="E113" s="216" t="s">
        <v>1044</v>
      </c>
      <c r="F113" s="217" t="s">
        <v>1045</v>
      </c>
      <c r="G113" s="218" t="s">
        <v>141</v>
      </c>
      <c r="H113" s="219">
        <v>20</v>
      </c>
      <c r="I113" s="220"/>
      <c r="J113" s="221">
        <f>ROUND(I113*H113,2)</f>
        <v>0</v>
      </c>
      <c r="K113" s="217" t="s">
        <v>142</v>
      </c>
      <c r="L113" s="222"/>
      <c r="M113" s="223" t="s">
        <v>19</v>
      </c>
      <c r="N113" s="224" t="s">
        <v>42</v>
      </c>
      <c r="O113" s="87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7" t="s">
        <v>988</v>
      </c>
      <c r="AT113" s="227" t="s">
        <v>138</v>
      </c>
      <c r="AU113" s="227" t="s">
        <v>80</v>
      </c>
      <c r="AY113" s="20" t="s">
        <v>135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78</v>
      </c>
      <c r="BK113" s="228">
        <f>ROUND(I113*H113,2)</f>
        <v>0</v>
      </c>
      <c r="BL113" s="20" t="s">
        <v>358</v>
      </c>
      <c r="BM113" s="227" t="s">
        <v>1046</v>
      </c>
    </row>
    <row r="114" s="2" customFormat="1" ht="16.5" customHeight="1">
      <c r="A114" s="41"/>
      <c r="B114" s="42"/>
      <c r="C114" s="215" t="s">
        <v>205</v>
      </c>
      <c r="D114" s="215" t="s">
        <v>138</v>
      </c>
      <c r="E114" s="216" t="s">
        <v>1047</v>
      </c>
      <c r="F114" s="217" t="s">
        <v>1048</v>
      </c>
      <c r="G114" s="218" t="s">
        <v>152</v>
      </c>
      <c r="H114" s="219">
        <v>3</v>
      </c>
      <c r="I114" s="220"/>
      <c r="J114" s="221">
        <f>ROUND(I114*H114,2)</f>
        <v>0</v>
      </c>
      <c r="K114" s="217" t="s">
        <v>19</v>
      </c>
      <c r="L114" s="222"/>
      <c r="M114" s="223" t="s">
        <v>19</v>
      </c>
      <c r="N114" s="224" t="s">
        <v>42</v>
      </c>
      <c r="O114" s="87"/>
      <c r="P114" s="225">
        <f>O114*H114</f>
        <v>0</v>
      </c>
      <c r="Q114" s="225">
        <v>0</v>
      </c>
      <c r="R114" s="225">
        <f>Q114*H114</f>
        <v>0</v>
      </c>
      <c r="S114" s="225">
        <v>0</v>
      </c>
      <c r="T114" s="226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7" t="s">
        <v>166</v>
      </c>
      <c r="AT114" s="227" t="s">
        <v>138</v>
      </c>
      <c r="AU114" s="227" t="s">
        <v>80</v>
      </c>
      <c r="AY114" s="20" t="s">
        <v>135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78</v>
      </c>
      <c r="BK114" s="228">
        <f>ROUND(I114*H114,2)</f>
        <v>0</v>
      </c>
      <c r="BL114" s="20" t="s">
        <v>153</v>
      </c>
      <c r="BM114" s="227" t="s">
        <v>1049</v>
      </c>
    </row>
    <row r="115" s="2" customFormat="1">
      <c r="A115" s="41"/>
      <c r="B115" s="42"/>
      <c r="C115" s="43"/>
      <c r="D115" s="240" t="s">
        <v>722</v>
      </c>
      <c r="E115" s="43"/>
      <c r="F115" s="284" t="s">
        <v>1050</v>
      </c>
      <c r="G115" s="43"/>
      <c r="H115" s="43"/>
      <c r="I115" s="285"/>
      <c r="J115" s="43"/>
      <c r="K115" s="43"/>
      <c r="L115" s="47"/>
      <c r="M115" s="286"/>
      <c r="N115" s="287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722</v>
      </c>
      <c r="AU115" s="20" t="s">
        <v>80</v>
      </c>
    </row>
    <row r="116" s="2" customFormat="1" ht="44.25" customHeight="1">
      <c r="A116" s="41"/>
      <c r="B116" s="42"/>
      <c r="C116" s="229" t="s">
        <v>209</v>
      </c>
      <c r="D116" s="229" t="s">
        <v>145</v>
      </c>
      <c r="E116" s="230" t="s">
        <v>1051</v>
      </c>
      <c r="F116" s="231" t="s">
        <v>1052</v>
      </c>
      <c r="G116" s="232" t="s">
        <v>141</v>
      </c>
      <c r="H116" s="233">
        <v>95</v>
      </c>
      <c r="I116" s="234"/>
      <c r="J116" s="235">
        <f>ROUND(I116*H116,2)</f>
        <v>0</v>
      </c>
      <c r="K116" s="231" t="s">
        <v>142</v>
      </c>
      <c r="L116" s="47"/>
      <c r="M116" s="236" t="s">
        <v>19</v>
      </c>
      <c r="N116" s="237" t="s">
        <v>42</v>
      </c>
      <c r="O116" s="87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7" t="s">
        <v>153</v>
      </c>
      <c r="AT116" s="227" t="s">
        <v>145</v>
      </c>
      <c r="AU116" s="227" t="s">
        <v>80</v>
      </c>
      <c r="AY116" s="20" t="s">
        <v>135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78</v>
      </c>
      <c r="BK116" s="228">
        <f>ROUND(I116*H116,2)</f>
        <v>0</v>
      </c>
      <c r="BL116" s="20" t="s">
        <v>153</v>
      </c>
      <c r="BM116" s="227" t="s">
        <v>1053</v>
      </c>
    </row>
    <row r="117" s="2" customFormat="1" ht="16.5" customHeight="1">
      <c r="A117" s="41"/>
      <c r="B117" s="42"/>
      <c r="C117" s="229" t="s">
        <v>213</v>
      </c>
      <c r="D117" s="229" t="s">
        <v>145</v>
      </c>
      <c r="E117" s="230" t="s">
        <v>1054</v>
      </c>
      <c r="F117" s="231" t="s">
        <v>1055</v>
      </c>
      <c r="G117" s="232" t="s">
        <v>152</v>
      </c>
      <c r="H117" s="233">
        <v>4</v>
      </c>
      <c r="I117" s="234"/>
      <c r="J117" s="235">
        <f>ROUND(I117*H117,2)</f>
        <v>0</v>
      </c>
      <c r="K117" s="231" t="s">
        <v>142</v>
      </c>
      <c r="L117" s="47"/>
      <c r="M117" s="236" t="s">
        <v>19</v>
      </c>
      <c r="N117" s="237" t="s">
        <v>42</v>
      </c>
      <c r="O117" s="87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7" t="s">
        <v>143</v>
      </c>
      <c r="AT117" s="227" t="s">
        <v>145</v>
      </c>
      <c r="AU117" s="227" t="s">
        <v>80</v>
      </c>
      <c r="AY117" s="20" t="s">
        <v>135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78</v>
      </c>
      <c r="BK117" s="228">
        <f>ROUND(I117*H117,2)</f>
        <v>0</v>
      </c>
      <c r="BL117" s="20" t="s">
        <v>143</v>
      </c>
      <c r="BM117" s="227" t="s">
        <v>1056</v>
      </c>
    </row>
    <row r="118" s="2" customFormat="1" ht="16.5" customHeight="1">
      <c r="A118" s="41"/>
      <c r="B118" s="42"/>
      <c r="C118" s="215" t="s">
        <v>217</v>
      </c>
      <c r="D118" s="215" t="s">
        <v>138</v>
      </c>
      <c r="E118" s="216" t="s">
        <v>1057</v>
      </c>
      <c r="F118" s="217" t="s">
        <v>1058</v>
      </c>
      <c r="G118" s="218" t="s">
        <v>152</v>
      </c>
      <c r="H118" s="219">
        <v>22</v>
      </c>
      <c r="I118" s="220"/>
      <c r="J118" s="221">
        <f>ROUND(I118*H118,2)</f>
        <v>0</v>
      </c>
      <c r="K118" s="217" t="s">
        <v>142</v>
      </c>
      <c r="L118" s="222"/>
      <c r="M118" s="223" t="s">
        <v>19</v>
      </c>
      <c r="N118" s="224" t="s">
        <v>42</v>
      </c>
      <c r="O118" s="87"/>
      <c r="P118" s="225">
        <f>O118*H118</f>
        <v>0</v>
      </c>
      <c r="Q118" s="225">
        <v>0</v>
      </c>
      <c r="R118" s="225">
        <f>Q118*H118</f>
        <v>0</v>
      </c>
      <c r="S118" s="225">
        <v>0</v>
      </c>
      <c r="T118" s="226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7" t="s">
        <v>988</v>
      </c>
      <c r="AT118" s="227" t="s">
        <v>138</v>
      </c>
      <c r="AU118" s="227" t="s">
        <v>80</v>
      </c>
      <c r="AY118" s="20" t="s">
        <v>135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78</v>
      </c>
      <c r="BK118" s="228">
        <f>ROUND(I118*H118,2)</f>
        <v>0</v>
      </c>
      <c r="BL118" s="20" t="s">
        <v>358</v>
      </c>
      <c r="BM118" s="227" t="s">
        <v>1059</v>
      </c>
    </row>
    <row r="119" s="2" customFormat="1">
      <c r="A119" s="41"/>
      <c r="B119" s="42"/>
      <c r="C119" s="43"/>
      <c r="D119" s="240" t="s">
        <v>722</v>
      </c>
      <c r="E119" s="43"/>
      <c r="F119" s="284" t="s">
        <v>1060</v>
      </c>
      <c r="G119" s="43"/>
      <c r="H119" s="43"/>
      <c r="I119" s="285"/>
      <c r="J119" s="43"/>
      <c r="K119" s="43"/>
      <c r="L119" s="47"/>
      <c r="M119" s="286"/>
      <c r="N119" s="287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722</v>
      </c>
      <c r="AU119" s="20" t="s">
        <v>80</v>
      </c>
    </row>
    <row r="120" s="2" customFormat="1" ht="24.15" customHeight="1">
      <c r="A120" s="41"/>
      <c r="B120" s="42"/>
      <c r="C120" s="229" t="s">
        <v>221</v>
      </c>
      <c r="D120" s="229" t="s">
        <v>145</v>
      </c>
      <c r="E120" s="230" t="s">
        <v>1061</v>
      </c>
      <c r="F120" s="231" t="s">
        <v>1062</v>
      </c>
      <c r="G120" s="232" t="s">
        <v>152</v>
      </c>
      <c r="H120" s="233">
        <v>22</v>
      </c>
      <c r="I120" s="234"/>
      <c r="J120" s="235">
        <f>ROUND(I120*H120,2)</f>
        <v>0</v>
      </c>
      <c r="K120" s="231" t="s">
        <v>142</v>
      </c>
      <c r="L120" s="47"/>
      <c r="M120" s="236" t="s">
        <v>19</v>
      </c>
      <c r="N120" s="237" t="s">
        <v>42</v>
      </c>
      <c r="O120" s="87"/>
      <c r="P120" s="225">
        <f>O120*H120</f>
        <v>0</v>
      </c>
      <c r="Q120" s="225">
        <v>0</v>
      </c>
      <c r="R120" s="225">
        <f>Q120*H120</f>
        <v>0</v>
      </c>
      <c r="S120" s="225">
        <v>0</v>
      </c>
      <c r="T120" s="226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7" t="s">
        <v>153</v>
      </c>
      <c r="AT120" s="227" t="s">
        <v>145</v>
      </c>
      <c r="AU120" s="227" t="s">
        <v>80</v>
      </c>
      <c r="AY120" s="20" t="s">
        <v>135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78</v>
      </c>
      <c r="BK120" s="228">
        <f>ROUND(I120*H120,2)</f>
        <v>0</v>
      </c>
      <c r="BL120" s="20" t="s">
        <v>153</v>
      </c>
      <c r="BM120" s="227" t="s">
        <v>1063</v>
      </c>
    </row>
    <row r="121" s="2" customFormat="1">
      <c r="A121" s="41"/>
      <c r="B121" s="42"/>
      <c r="C121" s="43"/>
      <c r="D121" s="240" t="s">
        <v>722</v>
      </c>
      <c r="E121" s="43"/>
      <c r="F121" s="284" t="s">
        <v>1064</v>
      </c>
      <c r="G121" s="43"/>
      <c r="H121" s="43"/>
      <c r="I121" s="285"/>
      <c r="J121" s="43"/>
      <c r="K121" s="43"/>
      <c r="L121" s="47"/>
      <c r="M121" s="286"/>
      <c r="N121" s="287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722</v>
      </c>
      <c r="AU121" s="20" t="s">
        <v>80</v>
      </c>
    </row>
    <row r="122" s="2" customFormat="1" ht="16.5" customHeight="1">
      <c r="A122" s="41"/>
      <c r="B122" s="42"/>
      <c r="C122" s="215" t="s">
        <v>7</v>
      </c>
      <c r="D122" s="215" t="s">
        <v>138</v>
      </c>
      <c r="E122" s="216" t="s">
        <v>1065</v>
      </c>
      <c r="F122" s="217" t="s">
        <v>1066</v>
      </c>
      <c r="G122" s="218" t="s">
        <v>152</v>
      </c>
      <c r="H122" s="219">
        <v>15</v>
      </c>
      <c r="I122" s="220"/>
      <c r="J122" s="221">
        <f>ROUND(I122*H122,2)</f>
        <v>0</v>
      </c>
      <c r="K122" s="217" t="s">
        <v>142</v>
      </c>
      <c r="L122" s="222"/>
      <c r="M122" s="223" t="s">
        <v>19</v>
      </c>
      <c r="N122" s="224" t="s">
        <v>42</v>
      </c>
      <c r="O122" s="87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7" t="s">
        <v>988</v>
      </c>
      <c r="AT122" s="227" t="s">
        <v>138</v>
      </c>
      <c r="AU122" s="227" t="s">
        <v>80</v>
      </c>
      <c r="AY122" s="20" t="s">
        <v>135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78</v>
      </c>
      <c r="BK122" s="228">
        <f>ROUND(I122*H122,2)</f>
        <v>0</v>
      </c>
      <c r="BL122" s="20" t="s">
        <v>358</v>
      </c>
      <c r="BM122" s="227" t="s">
        <v>1067</v>
      </c>
    </row>
    <row r="123" s="2" customFormat="1" ht="16.5" customHeight="1">
      <c r="A123" s="41"/>
      <c r="B123" s="42"/>
      <c r="C123" s="215" t="s">
        <v>228</v>
      </c>
      <c r="D123" s="215" t="s">
        <v>138</v>
      </c>
      <c r="E123" s="216" t="s">
        <v>1068</v>
      </c>
      <c r="F123" s="217" t="s">
        <v>1069</v>
      </c>
      <c r="G123" s="218" t="s">
        <v>152</v>
      </c>
      <c r="H123" s="219">
        <v>15</v>
      </c>
      <c r="I123" s="220"/>
      <c r="J123" s="221">
        <f>ROUND(I123*H123,2)</f>
        <v>0</v>
      </c>
      <c r="K123" s="217" t="s">
        <v>142</v>
      </c>
      <c r="L123" s="222"/>
      <c r="M123" s="223" t="s">
        <v>19</v>
      </c>
      <c r="N123" s="224" t="s">
        <v>42</v>
      </c>
      <c r="O123" s="87"/>
      <c r="P123" s="225">
        <f>O123*H123</f>
        <v>0</v>
      </c>
      <c r="Q123" s="225">
        <v>0</v>
      </c>
      <c r="R123" s="225">
        <f>Q123*H123</f>
        <v>0</v>
      </c>
      <c r="S123" s="225">
        <v>0</v>
      </c>
      <c r="T123" s="226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7" t="s">
        <v>988</v>
      </c>
      <c r="AT123" s="227" t="s">
        <v>138</v>
      </c>
      <c r="AU123" s="227" t="s">
        <v>80</v>
      </c>
      <c r="AY123" s="20" t="s">
        <v>135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78</v>
      </c>
      <c r="BK123" s="228">
        <f>ROUND(I123*H123,2)</f>
        <v>0</v>
      </c>
      <c r="BL123" s="20" t="s">
        <v>358</v>
      </c>
      <c r="BM123" s="227" t="s">
        <v>1070</v>
      </c>
    </row>
    <row r="124" s="2" customFormat="1" ht="16.5" customHeight="1">
      <c r="A124" s="41"/>
      <c r="B124" s="42"/>
      <c r="C124" s="215" t="s">
        <v>232</v>
      </c>
      <c r="D124" s="215" t="s">
        <v>138</v>
      </c>
      <c r="E124" s="216" t="s">
        <v>1071</v>
      </c>
      <c r="F124" s="217" t="s">
        <v>1072</v>
      </c>
      <c r="G124" s="218" t="s">
        <v>152</v>
      </c>
      <c r="H124" s="219">
        <v>15</v>
      </c>
      <c r="I124" s="220"/>
      <c r="J124" s="221">
        <f>ROUND(I124*H124,2)</f>
        <v>0</v>
      </c>
      <c r="K124" s="217" t="s">
        <v>142</v>
      </c>
      <c r="L124" s="222"/>
      <c r="M124" s="223" t="s">
        <v>19</v>
      </c>
      <c r="N124" s="224" t="s">
        <v>42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988</v>
      </c>
      <c r="AT124" s="227" t="s">
        <v>138</v>
      </c>
      <c r="AU124" s="227" t="s">
        <v>80</v>
      </c>
      <c r="AY124" s="20" t="s">
        <v>135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8">
        <f>ROUND(I124*H124,2)</f>
        <v>0</v>
      </c>
      <c r="BL124" s="20" t="s">
        <v>358</v>
      </c>
      <c r="BM124" s="227" t="s">
        <v>1073</v>
      </c>
    </row>
    <row r="125" s="2" customFormat="1" ht="16.5" customHeight="1">
      <c r="A125" s="41"/>
      <c r="B125" s="42"/>
      <c r="C125" s="229" t="s">
        <v>236</v>
      </c>
      <c r="D125" s="229" t="s">
        <v>145</v>
      </c>
      <c r="E125" s="230" t="s">
        <v>1074</v>
      </c>
      <c r="F125" s="231" t="s">
        <v>1075</v>
      </c>
      <c r="G125" s="232" t="s">
        <v>152</v>
      </c>
      <c r="H125" s="233">
        <v>15</v>
      </c>
      <c r="I125" s="234"/>
      <c r="J125" s="235">
        <f>ROUND(I125*H125,2)</f>
        <v>0</v>
      </c>
      <c r="K125" s="231" t="s">
        <v>142</v>
      </c>
      <c r="L125" s="47"/>
      <c r="M125" s="236" t="s">
        <v>19</v>
      </c>
      <c r="N125" s="237" t="s">
        <v>42</v>
      </c>
      <c r="O125" s="87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7" t="s">
        <v>153</v>
      </c>
      <c r="AT125" s="227" t="s">
        <v>145</v>
      </c>
      <c r="AU125" s="227" t="s">
        <v>80</v>
      </c>
      <c r="AY125" s="20" t="s">
        <v>135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78</v>
      </c>
      <c r="BK125" s="228">
        <f>ROUND(I125*H125,2)</f>
        <v>0</v>
      </c>
      <c r="BL125" s="20" t="s">
        <v>153</v>
      </c>
      <c r="BM125" s="227" t="s">
        <v>1076</v>
      </c>
    </row>
    <row r="126" s="2" customFormat="1" ht="16.5" customHeight="1">
      <c r="A126" s="41"/>
      <c r="B126" s="42"/>
      <c r="C126" s="229" t="s">
        <v>240</v>
      </c>
      <c r="D126" s="229" t="s">
        <v>145</v>
      </c>
      <c r="E126" s="230" t="s">
        <v>1077</v>
      </c>
      <c r="F126" s="231" t="s">
        <v>1078</v>
      </c>
      <c r="G126" s="232" t="s">
        <v>152</v>
      </c>
      <c r="H126" s="233">
        <v>30</v>
      </c>
      <c r="I126" s="234"/>
      <c r="J126" s="235">
        <f>ROUND(I126*H126,2)</f>
        <v>0</v>
      </c>
      <c r="K126" s="231" t="s">
        <v>142</v>
      </c>
      <c r="L126" s="47"/>
      <c r="M126" s="236" t="s">
        <v>19</v>
      </c>
      <c r="N126" s="237" t="s">
        <v>42</v>
      </c>
      <c r="O126" s="87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7" t="s">
        <v>153</v>
      </c>
      <c r="AT126" s="227" t="s">
        <v>145</v>
      </c>
      <c r="AU126" s="227" t="s">
        <v>80</v>
      </c>
      <c r="AY126" s="20" t="s">
        <v>135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78</v>
      </c>
      <c r="BK126" s="228">
        <f>ROUND(I126*H126,2)</f>
        <v>0</v>
      </c>
      <c r="BL126" s="20" t="s">
        <v>153</v>
      </c>
      <c r="BM126" s="227" t="s">
        <v>1079</v>
      </c>
    </row>
    <row r="127" s="2" customFormat="1" ht="16.5" customHeight="1">
      <c r="A127" s="41"/>
      <c r="B127" s="42"/>
      <c r="C127" s="215" t="s">
        <v>244</v>
      </c>
      <c r="D127" s="215" t="s">
        <v>138</v>
      </c>
      <c r="E127" s="216" t="s">
        <v>1080</v>
      </c>
      <c r="F127" s="217" t="s">
        <v>1081</v>
      </c>
      <c r="G127" s="218" t="s">
        <v>152</v>
      </c>
      <c r="H127" s="219">
        <v>4</v>
      </c>
      <c r="I127" s="220"/>
      <c r="J127" s="221">
        <f>ROUND(I127*H127,2)</f>
        <v>0</v>
      </c>
      <c r="K127" s="217" t="s">
        <v>142</v>
      </c>
      <c r="L127" s="222"/>
      <c r="M127" s="223" t="s">
        <v>19</v>
      </c>
      <c r="N127" s="224" t="s">
        <v>42</v>
      </c>
      <c r="O127" s="87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7" t="s">
        <v>988</v>
      </c>
      <c r="AT127" s="227" t="s">
        <v>138</v>
      </c>
      <c r="AU127" s="227" t="s">
        <v>80</v>
      </c>
      <c r="AY127" s="20" t="s">
        <v>135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78</v>
      </c>
      <c r="BK127" s="228">
        <f>ROUND(I127*H127,2)</f>
        <v>0</v>
      </c>
      <c r="BL127" s="20" t="s">
        <v>358</v>
      </c>
      <c r="BM127" s="227" t="s">
        <v>1082</v>
      </c>
    </row>
    <row r="128" s="2" customFormat="1" ht="16.5" customHeight="1">
      <c r="A128" s="41"/>
      <c r="B128" s="42"/>
      <c r="C128" s="215" t="s">
        <v>248</v>
      </c>
      <c r="D128" s="215" t="s">
        <v>138</v>
      </c>
      <c r="E128" s="216" t="s">
        <v>1083</v>
      </c>
      <c r="F128" s="217" t="s">
        <v>1084</v>
      </c>
      <c r="G128" s="218" t="s">
        <v>642</v>
      </c>
      <c r="H128" s="219">
        <v>50</v>
      </c>
      <c r="I128" s="220"/>
      <c r="J128" s="221">
        <f>ROUND(I128*H128,2)</f>
        <v>0</v>
      </c>
      <c r="K128" s="217" t="s">
        <v>142</v>
      </c>
      <c r="L128" s="222"/>
      <c r="M128" s="223" t="s">
        <v>19</v>
      </c>
      <c r="N128" s="224" t="s">
        <v>42</v>
      </c>
      <c r="O128" s="87"/>
      <c r="P128" s="225">
        <f>O128*H128</f>
        <v>0</v>
      </c>
      <c r="Q128" s="225">
        <v>0</v>
      </c>
      <c r="R128" s="225">
        <f>Q128*H128</f>
        <v>0</v>
      </c>
      <c r="S128" s="225">
        <v>0</v>
      </c>
      <c r="T128" s="226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7" t="s">
        <v>988</v>
      </c>
      <c r="AT128" s="227" t="s">
        <v>138</v>
      </c>
      <c r="AU128" s="227" t="s">
        <v>80</v>
      </c>
      <c r="AY128" s="20" t="s">
        <v>135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78</v>
      </c>
      <c r="BK128" s="228">
        <f>ROUND(I128*H128,2)</f>
        <v>0</v>
      </c>
      <c r="BL128" s="20" t="s">
        <v>358</v>
      </c>
      <c r="BM128" s="227" t="s">
        <v>1085</v>
      </c>
    </row>
    <row r="129" s="2" customFormat="1" ht="24.15" customHeight="1">
      <c r="A129" s="41"/>
      <c r="B129" s="42"/>
      <c r="C129" s="229" t="s">
        <v>252</v>
      </c>
      <c r="D129" s="229" t="s">
        <v>145</v>
      </c>
      <c r="E129" s="230" t="s">
        <v>1086</v>
      </c>
      <c r="F129" s="231" t="s">
        <v>1087</v>
      </c>
      <c r="G129" s="232" t="s">
        <v>141</v>
      </c>
      <c r="H129" s="233">
        <v>50</v>
      </c>
      <c r="I129" s="234"/>
      <c r="J129" s="235">
        <f>ROUND(I129*H129,2)</f>
        <v>0</v>
      </c>
      <c r="K129" s="231" t="s">
        <v>142</v>
      </c>
      <c r="L129" s="47"/>
      <c r="M129" s="236" t="s">
        <v>19</v>
      </c>
      <c r="N129" s="237" t="s">
        <v>42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143</v>
      </c>
      <c r="AT129" s="227" t="s">
        <v>145</v>
      </c>
      <c r="AU129" s="227" t="s">
        <v>80</v>
      </c>
      <c r="AY129" s="20" t="s">
        <v>135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143</v>
      </c>
      <c r="BM129" s="227" t="s">
        <v>1088</v>
      </c>
    </row>
    <row r="130" s="2" customFormat="1" ht="16.5" customHeight="1">
      <c r="A130" s="41"/>
      <c r="B130" s="42"/>
      <c r="C130" s="215" t="s">
        <v>256</v>
      </c>
      <c r="D130" s="215" t="s">
        <v>138</v>
      </c>
      <c r="E130" s="216" t="s">
        <v>1089</v>
      </c>
      <c r="F130" s="217" t="s">
        <v>1090</v>
      </c>
      <c r="G130" s="218" t="s">
        <v>642</v>
      </c>
      <c r="H130" s="219">
        <v>8</v>
      </c>
      <c r="I130" s="220"/>
      <c r="J130" s="221">
        <f>ROUND(I130*H130,2)</f>
        <v>0</v>
      </c>
      <c r="K130" s="217" t="s">
        <v>142</v>
      </c>
      <c r="L130" s="222"/>
      <c r="M130" s="223" t="s">
        <v>19</v>
      </c>
      <c r="N130" s="224" t="s">
        <v>42</v>
      </c>
      <c r="O130" s="87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7" t="s">
        <v>988</v>
      </c>
      <c r="AT130" s="227" t="s">
        <v>138</v>
      </c>
      <c r="AU130" s="227" t="s">
        <v>80</v>
      </c>
      <c r="AY130" s="20" t="s">
        <v>135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78</v>
      </c>
      <c r="BK130" s="228">
        <f>ROUND(I130*H130,2)</f>
        <v>0</v>
      </c>
      <c r="BL130" s="20" t="s">
        <v>358</v>
      </c>
      <c r="BM130" s="227" t="s">
        <v>1091</v>
      </c>
    </row>
    <row r="131" s="2" customFormat="1" ht="16.5" customHeight="1">
      <c r="A131" s="41"/>
      <c r="B131" s="42"/>
      <c r="C131" s="229" t="s">
        <v>260</v>
      </c>
      <c r="D131" s="229" t="s">
        <v>145</v>
      </c>
      <c r="E131" s="230" t="s">
        <v>1092</v>
      </c>
      <c r="F131" s="231" t="s">
        <v>1093</v>
      </c>
      <c r="G131" s="232" t="s">
        <v>141</v>
      </c>
      <c r="H131" s="233">
        <v>8</v>
      </c>
      <c r="I131" s="234"/>
      <c r="J131" s="235">
        <f>ROUND(I131*H131,2)</f>
        <v>0</v>
      </c>
      <c r="K131" s="231" t="s">
        <v>142</v>
      </c>
      <c r="L131" s="47"/>
      <c r="M131" s="236" t="s">
        <v>19</v>
      </c>
      <c r="N131" s="237" t="s">
        <v>42</v>
      </c>
      <c r="O131" s="87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7" t="s">
        <v>143</v>
      </c>
      <c r="AT131" s="227" t="s">
        <v>145</v>
      </c>
      <c r="AU131" s="227" t="s">
        <v>80</v>
      </c>
      <c r="AY131" s="20" t="s">
        <v>135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78</v>
      </c>
      <c r="BK131" s="228">
        <f>ROUND(I131*H131,2)</f>
        <v>0</v>
      </c>
      <c r="BL131" s="20" t="s">
        <v>143</v>
      </c>
      <c r="BM131" s="227" t="s">
        <v>1094</v>
      </c>
    </row>
    <row r="132" s="2" customFormat="1" ht="16.5" customHeight="1">
      <c r="A132" s="41"/>
      <c r="B132" s="42"/>
      <c r="C132" s="215" t="s">
        <v>264</v>
      </c>
      <c r="D132" s="215" t="s">
        <v>138</v>
      </c>
      <c r="E132" s="216" t="s">
        <v>1095</v>
      </c>
      <c r="F132" s="217" t="s">
        <v>1096</v>
      </c>
      <c r="G132" s="218" t="s">
        <v>152</v>
      </c>
      <c r="H132" s="219">
        <v>25</v>
      </c>
      <c r="I132" s="220"/>
      <c r="J132" s="221">
        <f>ROUND(I132*H132,2)</f>
        <v>0</v>
      </c>
      <c r="K132" s="217" t="s">
        <v>142</v>
      </c>
      <c r="L132" s="222"/>
      <c r="M132" s="223" t="s">
        <v>19</v>
      </c>
      <c r="N132" s="224" t="s">
        <v>42</v>
      </c>
      <c r="O132" s="87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7" t="s">
        <v>988</v>
      </c>
      <c r="AT132" s="227" t="s">
        <v>138</v>
      </c>
      <c r="AU132" s="227" t="s">
        <v>80</v>
      </c>
      <c r="AY132" s="20" t="s">
        <v>135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78</v>
      </c>
      <c r="BK132" s="228">
        <f>ROUND(I132*H132,2)</f>
        <v>0</v>
      </c>
      <c r="BL132" s="20" t="s">
        <v>358</v>
      </c>
      <c r="BM132" s="227" t="s">
        <v>1097</v>
      </c>
    </row>
    <row r="133" s="2" customFormat="1" ht="16.5" customHeight="1">
      <c r="A133" s="41"/>
      <c r="B133" s="42"/>
      <c r="C133" s="215" t="s">
        <v>268</v>
      </c>
      <c r="D133" s="215" t="s">
        <v>138</v>
      </c>
      <c r="E133" s="216" t="s">
        <v>1098</v>
      </c>
      <c r="F133" s="217" t="s">
        <v>1099</v>
      </c>
      <c r="G133" s="218" t="s">
        <v>152</v>
      </c>
      <c r="H133" s="219">
        <v>16</v>
      </c>
      <c r="I133" s="220"/>
      <c r="J133" s="221">
        <f>ROUND(I133*H133,2)</f>
        <v>0</v>
      </c>
      <c r="K133" s="217" t="s">
        <v>142</v>
      </c>
      <c r="L133" s="222"/>
      <c r="M133" s="223" t="s">
        <v>19</v>
      </c>
      <c r="N133" s="224" t="s">
        <v>42</v>
      </c>
      <c r="O133" s="87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7" t="s">
        <v>988</v>
      </c>
      <c r="AT133" s="227" t="s">
        <v>138</v>
      </c>
      <c r="AU133" s="227" t="s">
        <v>80</v>
      </c>
      <c r="AY133" s="20" t="s">
        <v>135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78</v>
      </c>
      <c r="BK133" s="228">
        <f>ROUND(I133*H133,2)</f>
        <v>0</v>
      </c>
      <c r="BL133" s="20" t="s">
        <v>358</v>
      </c>
      <c r="BM133" s="227" t="s">
        <v>1100</v>
      </c>
    </row>
    <row r="134" s="2" customFormat="1" ht="16.5" customHeight="1">
      <c r="A134" s="41"/>
      <c r="B134" s="42"/>
      <c r="C134" s="215" t="s">
        <v>275</v>
      </c>
      <c r="D134" s="215" t="s">
        <v>138</v>
      </c>
      <c r="E134" s="216" t="s">
        <v>1101</v>
      </c>
      <c r="F134" s="217" t="s">
        <v>1102</v>
      </c>
      <c r="G134" s="218" t="s">
        <v>152</v>
      </c>
      <c r="H134" s="219">
        <v>4</v>
      </c>
      <c r="I134" s="220"/>
      <c r="J134" s="221">
        <f>ROUND(I134*H134,2)</f>
        <v>0</v>
      </c>
      <c r="K134" s="217" t="s">
        <v>142</v>
      </c>
      <c r="L134" s="222"/>
      <c r="M134" s="223" t="s">
        <v>19</v>
      </c>
      <c r="N134" s="224" t="s">
        <v>42</v>
      </c>
      <c r="O134" s="87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7" t="s">
        <v>988</v>
      </c>
      <c r="AT134" s="227" t="s">
        <v>138</v>
      </c>
      <c r="AU134" s="227" t="s">
        <v>80</v>
      </c>
      <c r="AY134" s="20" t="s">
        <v>135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78</v>
      </c>
      <c r="BK134" s="228">
        <f>ROUND(I134*H134,2)</f>
        <v>0</v>
      </c>
      <c r="BL134" s="20" t="s">
        <v>358</v>
      </c>
      <c r="BM134" s="227" t="s">
        <v>1103</v>
      </c>
    </row>
    <row r="135" s="2" customFormat="1" ht="16.5" customHeight="1">
      <c r="A135" s="41"/>
      <c r="B135" s="42"/>
      <c r="C135" s="215" t="s">
        <v>279</v>
      </c>
      <c r="D135" s="215" t="s">
        <v>138</v>
      </c>
      <c r="E135" s="216" t="s">
        <v>1104</v>
      </c>
      <c r="F135" s="217" t="s">
        <v>1105</v>
      </c>
      <c r="G135" s="218" t="s">
        <v>19</v>
      </c>
      <c r="H135" s="219">
        <v>2</v>
      </c>
      <c r="I135" s="220"/>
      <c r="J135" s="221">
        <f>ROUND(I135*H135,2)</f>
        <v>0</v>
      </c>
      <c r="K135" s="217" t="s">
        <v>19</v>
      </c>
      <c r="L135" s="222"/>
      <c r="M135" s="223" t="s">
        <v>19</v>
      </c>
      <c r="N135" s="224" t="s">
        <v>42</v>
      </c>
      <c r="O135" s="87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7" t="s">
        <v>988</v>
      </c>
      <c r="AT135" s="227" t="s">
        <v>138</v>
      </c>
      <c r="AU135" s="227" t="s">
        <v>80</v>
      </c>
      <c r="AY135" s="20" t="s">
        <v>135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78</v>
      </c>
      <c r="BK135" s="228">
        <f>ROUND(I135*H135,2)</f>
        <v>0</v>
      </c>
      <c r="BL135" s="20" t="s">
        <v>358</v>
      </c>
      <c r="BM135" s="227" t="s">
        <v>1106</v>
      </c>
    </row>
    <row r="136" s="2" customFormat="1">
      <c r="A136" s="41"/>
      <c r="B136" s="42"/>
      <c r="C136" s="43"/>
      <c r="D136" s="240" t="s">
        <v>722</v>
      </c>
      <c r="E136" s="43"/>
      <c r="F136" s="284" t="s">
        <v>1107</v>
      </c>
      <c r="G136" s="43"/>
      <c r="H136" s="43"/>
      <c r="I136" s="285"/>
      <c r="J136" s="43"/>
      <c r="K136" s="43"/>
      <c r="L136" s="47"/>
      <c r="M136" s="286"/>
      <c r="N136" s="287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722</v>
      </c>
      <c r="AU136" s="20" t="s">
        <v>80</v>
      </c>
    </row>
    <row r="137" s="2" customFormat="1" ht="24.15" customHeight="1">
      <c r="A137" s="41"/>
      <c r="B137" s="42"/>
      <c r="C137" s="229" t="s">
        <v>283</v>
      </c>
      <c r="D137" s="229" t="s">
        <v>145</v>
      </c>
      <c r="E137" s="230" t="s">
        <v>1108</v>
      </c>
      <c r="F137" s="231" t="s">
        <v>1109</v>
      </c>
      <c r="G137" s="232" t="s">
        <v>141</v>
      </c>
      <c r="H137" s="233">
        <v>4</v>
      </c>
      <c r="I137" s="234"/>
      <c r="J137" s="235">
        <f>ROUND(I137*H137,2)</f>
        <v>0</v>
      </c>
      <c r="K137" s="231" t="s">
        <v>142</v>
      </c>
      <c r="L137" s="47"/>
      <c r="M137" s="236" t="s">
        <v>19</v>
      </c>
      <c r="N137" s="237" t="s">
        <v>42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143</v>
      </c>
      <c r="AT137" s="227" t="s">
        <v>145</v>
      </c>
      <c r="AU137" s="227" t="s">
        <v>80</v>
      </c>
      <c r="AY137" s="20" t="s">
        <v>135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143</v>
      </c>
      <c r="BM137" s="227" t="s">
        <v>1110</v>
      </c>
    </row>
    <row r="138" s="2" customFormat="1" ht="16.5" customHeight="1">
      <c r="A138" s="41"/>
      <c r="B138" s="42"/>
      <c r="C138" s="215" t="s">
        <v>287</v>
      </c>
      <c r="D138" s="215" t="s">
        <v>138</v>
      </c>
      <c r="E138" s="216" t="s">
        <v>1111</v>
      </c>
      <c r="F138" s="217" t="s">
        <v>1112</v>
      </c>
      <c r="G138" s="218" t="s">
        <v>152</v>
      </c>
      <c r="H138" s="219">
        <v>4</v>
      </c>
      <c r="I138" s="220"/>
      <c r="J138" s="221">
        <f>ROUND(I138*H138,2)</f>
        <v>0</v>
      </c>
      <c r="K138" s="217" t="s">
        <v>142</v>
      </c>
      <c r="L138" s="222"/>
      <c r="M138" s="223" t="s">
        <v>19</v>
      </c>
      <c r="N138" s="224" t="s">
        <v>42</v>
      </c>
      <c r="O138" s="87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7" t="s">
        <v>988</v>
      </c>
      <c r="AT138" s="227" t="s">
        <v>138</v>
      </c>
      <c r="AU138" s="227" t="s">
        <v>80</v>
      </c>
      <c r="AY138" s="20" t="s">
        <v>135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78</v>
      </c>
      <c r="BK138" s="228">
        <f>ROUND(I138*H138,2)</f>
        <v>0</v>
      </c>
      <c r="BL138" s="20" t="s">
        <v>358</v>
      </c>
      <c r="BM138" s="227" t="s">
        <v>1113</v>
      </c>
    </row>
    <row r="139" s="2" customFormat="1" ht="16.5" customHeight="1">
      <c r="A139" s="41"/>
      <c r="B139" s="42"/>
      <c r="C139" s="215" t="s">
        <v>291</v>
      </c>
      <c r="D139" s="215" t="s">
        <v>138</v>
      </c>
      <c r="E139" s="216" t="s">
        <v>1114</v>
      </c>
      <c r="F139" s="217" t="s">
        <v>1115</v>
      </c>
      <c r="G139" s="218" t="s">
        <v>152</v>
      </c>
      <c r="H139" s="219">
        <v>40</v>
      </c>
      <c r="I139" s="220"/>
      <c r="J139" s="221">
        <f>ROUND(I139*H139,2)</f>
        <v>0</v>
      </c>
      <c r="K139" s="217" t="s">
        <v>142</v>
      </c>
      <c r="L139" s="222"/>
      <c r="M139" s="223" t="s">
        <v>19</v>
      </c>
      <c r="N139" s="224" t="s">
        <v>42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988</v>
      </c>
      <c r="AT139" s="227" t="s">
        <v>138</v>
      </c>
      <c r="AU139" s="227" t="s">
        <v>80</v>
      </c>
      <c r="AY139" s="20" t="s">
        <v>135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358</v>
      </c>
      <c r="BM139" s="227" t="s">
        <v>1116</v>
      </c>
    </row>
    <row r="140" s="12" customFormat="1" ht="25.92" customHeight="1">
      <c r="A140" s="12"/>
      <c r="B140" s="199"/>
      <c r="C140" s="200"/>
      <c r="D140" s="201" t="s">
        <v>70</v>
      </c>
      <c r="E140" s="202" t="s">
        <v>96</v>
      </c>
      <c r="F140" s="202" t="s">
        <v>1117</v>
      </c>
      <c r="G140" s="200"/>
      <c r="H140" s="200"/>
      <c r="I140" s="203"/>
      <c r="J140" s="204">
        <f>BK140</f>
        <v>0</v>
      </c>
      <c r="K140" s="200"/>
      <c r="L140" s="205"/>
      <c r="M140" s="206"/>
      <c r="N140" s="207"/>
      <c r="O140" s="207"/>
      <c r="P140" s="208">
        <f>SUM(P141:P176)</f>
        <v>0</v>
      </c>
      <c r="Q140" s="207"/>
      <c r="R140" s="208">
        <f>SUM(R141:R176)</f>
        <v>0</v>
      </c>
      <c r="S140" s="207"/>
      <c r="T140" s="209">
        <f>SUM(T141:T176)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0" t="s">
        <v>78</v>
      </c>
      <c r="AT140" s="211" t="s">
        <v>70</v>
      </c>
      <c r="AU140" s="211" t="s">
        <v>71</v>
      </c>
      <c r="AY140" s="210" t="s">
        <v>135</v>
      </c>
      <c r="BK140" s="212">
        <f>SUM(BK141:BK176)</f>
        <v>0</v>
      </c>
    </row>
    <row r="141" s="2" customFormat="1" ht="33" customHeight="1">
      <c r="A141" s="41"/>
      <c r="B141" s="42"/>
      <c r="C141" s="215" t="s">
        <v>295</v>
      </c>
      <c r="D141" s="215" t="s">
        <v>138</v>
      </c>
      <c r="E141" s="216" t="s">
        <v>1118</v>
      </c>
      <c r="F141" s="217" t="s">
        <v>1119</v>
      </c>
      <c r="G141" s="218" t="s">
        <v>152</v>
      </c>
      <c r="H141" s="219">
        <v>1</v>
      </c>
      <c r="I141" s="220"/>
      <c r="J141" s="221">
        <f>ROUND(I141*H141,2)</f>
        <v>0</v>
      </c>
      <c r="K141" s="217" t="s">
        <v>142</v>
      </c>
      <c r="L141" s="222"/>
      <c r="M141" s="223" t="s">
        <v>19</v>
      </c>
      <c r="N141" s="224" t="s">
        <v>42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143</v>
      </c>
      <c r="AT141" s="227" t="s">
        <v>138</v>
      </c>
      <c r="AU141" s="227" t="s">
        <v>78</v>
      </c>
      <c r="AY141" s="20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143</v>
      </c>
      <c r="BM141" s="227" t="s">
        <v>1120</v>
      </c>
    </row>
    <row r="142" s="2" customFormat="1" ht="24.15" customHeight="1">
      <c r="A142" s="41"/>
      <c r="B142" s="42"/>
      <c r="C142" s="229" t="s">
        <v>299</v>
      </c>
      <c r="D142" s="229" t="s">
        <v>145</v>
      </c>
      <c r="E142" s="230" t="s">
        <v>1121</v>
      </c>
      <c r="F142" s="231" t="s">
        <v>1122</v>
      </c>
      <c r="G142" s="232" t="s">
        <v>152</v>
      </c>
      <c r="H142" s="233">
        <v>1</v>
      </c>
      <c r="I142" s="234"/>
      <c r="J142" s="235">
        <f>ROUND(I142*H142,2)</f>
        <v>0</v>
      </c>
      <c r="K142" s="231" t="s">
        <v>142</v>
      </c>
      <c r="L142" s="47"/>
      <c r="M142" s="236" t="s">
        <v>19</v>
      </c>
      <c r="N142" s="237" t="s">
        <v>42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143</v>
      </c>
      <c r="AT142" s="227" t="s">
        <v>145</v>
      </c>
      <c r="AU142" s="227" t="s">
        <v>78</v>
      </c>
      <c r="AY142" s="20" t="s">
        <v>135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8">
        <f>ROUND(I142*H142,2)</f>
        <v>0</v>
      </c>
      <c r="BL142" s="20" t="s">
        <v>143</v>
      </c>
      <c r="BM142" s="227" t="s">
        <v>1123</v>
      </c>
    </row>
    <row r="143" s="2" customFormat="1" ht="16.5" customHeight="1">
      <c r="A143" s="41"/>
      <c r="B143" s="42"/>
      <c r="C143" s="215" t="s">
        <v>303</v>
      </c>
      <c r="D143" s="215" t="s">
        <v>138</v>
      </c>
      <c r="E143" s="216" t="s">
        <v>1124</v>
      </c>
      <c r="F143" s="217" t="s">
        <v>1125</v>
      </c>
      <c r="G143" s="218" t="s">
        <v>19</v>
      </c>
      <c r="H143" s="219">
        <v>1</v>
      </c>
      <c r="I143" s="220"/>
      <c r="J143" s="221">
        <f>ROUND(I143*H143,2)</f>
        <v>0</v>
      </c>
      <c r="K143" s="217" t="s">
        <v>19</v>
      </c>
      <c r="L143" s="222"/>
      <c r="M143" s="223" t="s">
        <v>19</v>
      </c>
      <c r="N143" s="224" t="s">
        <v>42</v>
      </c>
      <c r="O143" s="87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7" t="s">
        <v>143</v>
      </c>
      <c r="AT143" s="227" t="s">
        <v>138</v>
      </c>
      <c r="AU143" s="227" t="s">
        <v>78</v>
      </c>
      <c r="AY143" s="20" t="s">
        <v>135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78</v>
      </c>
      <c r="BK143" s="228">
        <f>ROUND(I143*H143,2)</f>
        <v>0</v>
      </c>
      <c r="BL143" s="20" t="s">
        <v>143</v>
      </c>
      <c r="BM143" s="227" t="s">
        <v>1126</v>
      </c>
    </row>
    <row r="144" s="2" customFormat="1" ht="21.75" customHeight="1">
      <c r="A144" s="41"/>
      <c r="B144" s="42"/>
      <c r="C144" s="215" t="s">
        <v>307</v>
      </c>
      <c r="D144" s="215" t="s">
        <v>138</v>
      </c>
      <c r="E144" s="216" t="s">
        <v>1127</v>
      </c>
      <c r="F144" s="217" t="s">
        <v>1128</v>
      </c>
      <c r="G144" s="218" t="s">
        <v>152</v>
      </c>
      <c r="H144" s="219">
        <v>1</v>
      </c>
      <c r="I144" s="220"/>
      <c r="J144" s="221">
        <f>ROUND(I144*H144,2)</f>
        <v>0</v>
      </c>
      <c r="K144" s="217" t="s">
        <v>142</v>
      </c>
      <c r="L144" s="222"/>
      <c r="M144" s="223" t="s">
        <v>19</v>
      </c>
      <c r="N144" s="224" t="s">
        <v>42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143</v>
      </c>
      <c r="AT144" s="227" t="s">
        <v>138</v>
      </c>
      <c r="AU144" s="227" t="s">
        <v>78</v>
      </c>
      <c r="AY144" s="20" t="s">
        <v>135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8">
        <f>ROUND(I144*H144,2)</f>
        <v>0</v>
      </c>
      <c r="BL144" s="20" t="s">
        <v>143</v>
      </c>
      <c r="BM144" s="227" t="s">
        <v>1129</v>
      </c>
    </row>
    <row r="145" s="2" customFormat="1" ht="21.75" customHeight="1">
      <c r="A145" s="41"/>
      <c r="B145" s="42"/>
      <c r="C145" s="229" t="s">
        <v>311</v>
      </c>
      <c r="D145" s="229" t="s">
        <v>145</v>
      </c>
      <c r="E145" s="230" t="s">
        <v>1130</v>
      </c>
      <c r="F145" s="231" t="s">
        <v>1131</v>
      </c>
      <c r="G145" s="232" t="s">
        <v>152</v>
      </c>
      <c r="H145" s="233">
        <v>1</v>
      </c>
      <c r="I145" s="234"/>
      <c r="J145" s="235">
        <f>ROUND(I145*H145,2)</f>
        <v>0</v>
      </c>
      <c r="K145" s="231" t="s">
        <v>142</v>
      </c>
      <c r="L145" s="47"/>
      <c r="M145" s="236" t="s">
        <v>19</v>
      </c>
      <c r="N145" s="237" t="s">
        <v>42</v>
      </c>
      <c r="O145" s="87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143</v>
      </c>
      <c r="AT145" s="227" t="s">
        <v>145</v>
      </c>
      <c r="AU145" s="227" t="s">
        <v>78</v>
      </c>
      <c r="AY145" s="20" t="s">
        <v>135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143</v>
      </c>
      <c r="BM145" s="227" t="s">
        <v>1132</v>
      </c>
    </row>
    <row r="146" s="2" customFormat="1" ht="37.8" customHeight="1">
      <c r="A146" s="41"/>
      <c r="B146" s="42"/>
      <c r="C146" s="215" t="s">
        <v>315</v>
      </c>
      <c r="D146" s="215" t="s">
        <v>138</v>
      </c>
      <c r="E146" s="216" t="s">
        <v>1133</v>
      </c>
      <c r="F146" s="217" t="s">
        <v>1134</v>
      </c>
      <c r="G146" s="218" t="s">
        <v>152</v>
      </c>
      <c r="H146" s="219">
        <v>1</v>
      </c>
      <c r="I146" s="220"/>
      <c r="J146" s="221">
        <f>ROUND(I146*H146,2)</f>
        <v>0</v>
      </c>
      <c r="K146" s="217" t="s">
        <v>142</v>
      </c>
      <c r="L146" s="222"/>
      <c r="M146" s="223" t="s">
        <v>19</v>
      </c>
      <c r="N146" s="224" t="s">
        <v>42</v>
      </c>
      <c r="O146" s="87"/>
      <c r="P146" s="225">
        <f>O146*H146</f>
        <v>0</v>
      </c>
      <c r="Q146" s="225">
        <v>0</v>
      </c>
      <c r="R146" s="225">
        <f>Q146*H146</f>
        <v>0</v>
      </c>
      <c r="S146" s="225">
        <v>0</v>
      </c>
      <c r="T146" s="226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7" t="s">
        <v>143</v>
      </c>
      <c r="AT146" s="227" t="s">
        <v>138</v>
      </c>
      <c r="AU146" s="227" t="s">
        <v>78</v>
      </c>
      <c r="AY146" s="20" t="s">
        <v>135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78</v>
      </c>
      <c r="BK146" s="228">
        <f>ROUND(I146*H146,2)</f>
        <v>0</v>
      </c>
      <c r="BL146" s="20" t="s">
        <v>143</v>
      </c>
      <c r="BM146" s="227" t="s">
        <v>1135</v>
      </c>
    </row>
    <row r="147" s="2" customFormat="1" ht="24.15" customHeight="1">
      <c r="A147" s="41"/>
      <c r="B147" s="42"/>
      <c r="C147" s="229" t="s">
        <v>319</v>
      </c>
      <c r="D147" s="229" t="s">
        <v>145</v>
      </c>
      <c r="E147" s="230" t="s">
        <v>1136</v>
      </c>
      <c r="F147" s="231" t="s">
        <v>1137</v>
      </c>
      <c r="G147" s="232" t="s">
        <v>152</v>
      </c>
      <c r="H147" s="233">
        <v>1</v>
      </c>
      <c r="I147" s="234"/>
      <c r="J147" s="235">
        <f>ROUND(I147*H147,2)</f>
        <v>0</v>
      </c>
      <c r="K147" s="231" t="s">
        <v>142</v>
      </c>
      <c r="L147" s="47"/>
      <c r="M147" s="236" t="s">
        <v>19</v>
      </c>
      <c r="N147" s="237" t="s">
        <v>42</v>
      </c>
      <c r="O147" s="87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7" t="s">
        <v>143</v>
      </c>
      <c r="AT147" s="227" t="s">
        <v>145</v>
      </c>
      <c r="AU147" s="227" t="s">
        <v>78</v>
      </c>
      <c r="AY147" s="20" t="s">
        <v>135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78</v>
      </c>
      <c r="BK147" s="228">
        <f>ROUND(I147*H147,2)</f>
        <v>0</v>
      </c>
      <c r="BL147" s="20" t="s">
        <v>143</v>
      </c>
      <c r="BM147" s="227" t="s">
        <v>1138</v>
      </c>
    </row>
    <row r="148" s="2" customFormat="1" ht="24.15" customHeight="1">
      <c r="A148" s="41"/>
      <c r="B148" s="42"/>
      <c r="C148" s="215" t="s">
        <v>323</v>
      </c>
      <c r="D148" s="215" t="s">
        <v>138</v>
      </c>
      <c r="E148" s="216" t="s">
        <v>1139</v>
      </c>
      <c r="F148" s="217" t="s">
        <v>1140</v>
      </c>
      <c r="G148" s="218" t="s">
        <v>152</v>
      </c>
      <c r="H148" s="219">
        <v>1</v>
      </c>
      <c r="I148" s="220"/>
      <c r="J148" s="221">
        <f>ROUND(I148*H148,2)</f>
        <v>0</v>
      </c>
      <c r="K148" s="217" t="s">
        <v>142</v>
      </c>
      <c r="L148" s="222"/>
      <c r="M148" s="223" t="s">
        <v>19</v>
      </c>
      <c r="N148" s="224" t="s">
        <v>42</v>
      </c>
      <c r="O148" s="87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7" t="s">
        <v>143</v>
      </c>
      <c r="AT148" s="227" t="s">
        <v>138</v>
      </c>
      <c r="AU148" s="227" t="s">
        <v>78</v>
      </c>
      <c r="AY148" s="20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78</v>
      </c>
      <c r="BK148" s="228">
        <f>ROUND(I148*H148,2)</f>
        <v>0</v>
      </c>
      <c r="BL148" s="20" t="s">
        <v>143</v>
      </c>
      <c r="BM148" s="227" t="s">
        <v>1141</v>
      </c>
    </row>
    <row r="149" s="2" customFormat="1" ht="21.75" customHeight="1">
      <c r="A149" s="41"/>
      <c r="B149" s="42"/>
      <c r="C149" s="229" t="s">
        <v>327</v>
      </c>
      <c r="D149" s="229" t="s">
        <v>145</v>
      </c>
      <c r="E149" s="230" t="s">
        <v>1142</v>
      </c>
      <c r="F149" s="231" t="s">
        <v>1143</v>
      </c>
      <c r="G149" s="232" t="s">
        <v>152</v>
      </c>
      <c r="H149" s="233">
        <v>1</v>
      </c>
      <c r="I149" s="234"/>
      <c r="J149" s="235">
        <f>ROUND(I149*H149,2)</f>
        <v>0</v>
      </c>
      <c r="K149" s="231" t="s">
        <v>142</v>
      </c>
      <c r="L149" s="47"/>
      <c r="M149" s="236" t="s">
        <v>19</v>
      </c>
      <c r="N149" s="237" t="s">
        <v>42</v>
      </c>
      <c r="O149" s="87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7" t="s">
        <v>143</v>
      </c>
      <c r="AT149" s="227" t="s">
        <v>145</v>
      </c>
      <c r="AU149" s="227" t="s">
        <v>78</v>
      </c>
      <c r="AY149" s="20" t="s">
        <v>135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78</v>
      </c>
      <c r="BK149" s="228">
        <f>ROUND(I149*H149,2)</f>
        <v>0</v>
      </c>
      <c r="BL149" s="20" t="s">
        <v>143</v>
      </c>
      <c r="BM149" s="227" t="s">
        <v>1144</v>
      </c>
    </row>
    <row r="150" s="2" customFormat="1" ht="24.15" customHeight="1">
      <c r="A150" s="41"/>
      <c r="B150" s="42"/>
      <c r="C150" s="229" t="s">
        <v>331</v>
      </c>
      <c r="D150" s="229" t="s">
        <v>145</v>
      </c>
      <c r="E150" s="230" t="s">
        <v>1145</v>
      </c>
      <c r="F150" s="231" t="s">
        <v>1146</v>
      </c>
      <c r="G150" s="232" t="s">
        <v>152</v>
      </c>
      <c r="H150" s="233">
        <v>1</v>
      </c>
      <c r="I150" s="234"/>
      <c r="J150" s="235">
        <f>ROUND(I150*H150,2)</f>
        <v>0</v>
      </c>
      <c r="K150" s="231" t="s">
        <v>142</v>
      </c>
      <c r="L150" s="47"/>
      <c r="M150" s="236" t="s">
        <v>19</v>
      </c>
      <c r="N150" s="237" t="s">
        <v>42</v>
      </c>
      <c r="O150" s="87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7" t="s">
        <v>143</v>
      </c>
      <c r="AT150" s="227" t="s">
        <v>145</v>
      </c>
      <c r="AU150" s="227" t="s">
        <v>78</v>
      </c>
      <c r="AY150" s="20" t="s">
        <v>135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78</v>
      </c>
      <c r="BK150" s="228">
        <f>ROUND(I150*H150,2)</f>
        <v>0</v>
      </c>
      <c r="BL150" s="20" t="s">
        <v>143</v>
      </c>
      <c r="BM150" s="227" t="s">
        <v>1147</v>
      </c>
    </row>
    <row r="151" s="2" customFormat="1" ht="24.15" customHeight="1">
      <c r="A151" s="41"/>
      <c r="B151" s="42"/>
      <c r="C151" s="215" t="s">
        <v>335</v>
      </c>
      <c r="D151" s="215" t="s">
        <v>138</v>
      </c>
      <c r="E151" s="216" t="s">
        <v>1148</v>
      </c>
      <c r="F151" s="217" t="s">
        <v>1149</v>
      </c>
      <c r="G151" s="218" t="s">
        <v>152</v>
      </c>
      <c r="H151" s="219">
        <v>1</v>
      </c>
      <c r="I151" s="220"/>
      <c r="J151" s="221">
        <f>ROUND(I151*H151,2)</f>
        <v>0</v>
      </c>
      <c r="K151" s="217" t="s">
        <v>142</v>
      </c>
      <c r="L151" s="222"/>
      <c r="M151" s="223" t="s">
        <v>19</v>
      </c>
      <c r="N151" s="224" t="s">
        <v>42</v>
      </c>
      <c r="O151" s="87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27" t="s">
        <v>143</v>
      </c>
      <c r="AT151" s="227" t="s">
        <v>138</v>
      </c>
      <c r="AU151" s="227" t="s">
        <v>78</v>
      </c>
      <c r="AY151" s="20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78</v>
      </c>
      <c r="BK151" s="228">
        <f>ROUND(I151*H151,2)</f>
        <v>0</v>
      </c>
      <c r="BL151" s="20" t="s">
        <v>143</v>
      </c>
      <c r="BM151" s="227" t="s">
        <v>1150</v>
      </c>
    </row>
    <row r="152" s="2" customFormat="1" ht="16.5" customHeight="1">
      <c r="A152" s="41"/>
      <c r="B152" s="42"/>
      <c r="C152" s="229" t="s">
        <v>339</v>
      </c>
      <c r="D152" s="229" t="s">
        <v>145</v>
      </c>
      <c r="E152" s="230" t="s">
        <v>1151</v>
      </c>
      <c r="F152" s="231" t="s">
        <v>1152</v>
      </c>
      <c r="G152" s="232" t="s">
        <v>152</v>
      </c>
      <c r="H152" s="233">
        <v>1</v>
      </c>
      <c r="I152" s="234"/>
      <c r="J152" s="235">
        <f>ROUND(I152*H152,2)</f>
        <v>0</v>
      </c>
      <c r="K152" s="231" t="s">
        <v>142</v>
      </c>
      <c r="L152" s="47"/>
      <c r="M152" s="236" t="s">
        <v>19</v>
      </c>
      <c r="N152" s="237" t="s">
        <v>42</v>
      </c>
      <c r="O152" s="87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7" t="s">
        <v>143</v>
      </c>
      <c r="AT152" s="227" t="s">
        <v>145</v>
      </c>
      <c r="AU152" s="227" t="s">
        <v>78</v>
      </c>
      <c r="AY152" s="20" t="s">
        <v>135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78</v>
      </c>
      <c r="BK152" s="228">
        <f>ROUND(I152*H152,2)</f>
        <v>0</v>
      </c>
      <c r="BL152" s="20" t="s">
        <v>143</v>
      </c>
      <c r="BM152" s="227" t="s">
        <v>1153</v>
      </c>
    </row>
    <row r="153" s="2" customFormat="1" ht="24.15" customHeight="1">
      <c r="A153" s="41"/>
      <c r="B153" s="42"/>
      <c r="C153" s="215" t="s">
        <v>343</v>
      </c>
      <c r="D153" s="215" t="s">
        <v>138</v>
      </c>
      <c r="E153" s="216" t="s">
        <v>1154</v>
      </c>
      <c r="F153" s="217" t="s">
        <v>1155</v>
      </c>
      <c r="G153" s="218" t="s">
        <v>152</v>
      </c>
      <c r="H153" s="219">
        <v>1</v>
      </c>
      <c r="I153" s="220"/>
      <c r="J153" s="221">
        <f>ROUND(I153*H153,2)</f>
        <v>0</v>
      </c>
      <c r="K153" s="217" t="s">
        <v>142</v>
      </c>
      <c r="L153" s="222"/>
      <c r="M153" s="223" t="s">
        <v>19</v>
      </c>
      <c r="N153" s="224" t="s">
        <v>42</v>
      </c>
      <c r="O153" s="87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7" t="s">
        <v>143</v>
      </c>
      <c r="AT153" s="227" t="s">
        <v>138</v>
      </c>
      <c r="AU153" s="227" t="s">
        <v>78</v>
      </c>
      <c r="AY153" s="20" t="s">
        <v>135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78</v>
      </c>
      <c r="BK153" s="228">
        <f>ROUND(I153*H153,2)</f>
        <v>0</v>
      </c>
      <c r="BL153" s="20" t="s">
        <v>143</v>
      </c>
      <c r="BM153" s="227" t="s">
        <v>1156</v>
      </c>
    </row>
    <row r="154" s="2" customFormat="1" ht="24.15" customHeight="1">
      <c r="A154" s="41"/>
      <c r="B154" s="42"/>
      <c r="C154" s="215" t="s">
        <v>347</v>
      </c>
      <c r="D154" s="215" t="s">
        <v>138</v>
      </c>
      <c r="E154" s="216" t="s">
        <v>1157</v>
      </c>
      <c r="F154" s="217" t="s">
        <v>1158</v>
      </c>
      <c r="G154" s="218" t="s">
        <v>152</v>
      </c>
      <c r="H154" s="219">
        <v>1</v>
      </c>
      <c r="I154" s="220"/>
      <c r="J154" s="221">
        <f>ROUND(I154*H154,2)</f>
        <v>0</v>
      </c>
      <c r="K154" s="217" t="s">
        <v>142</v>
      </c>
      <c r="L154" s="222"/>
      <c r="M154" s="223" t="s">
        <v>19</v>
      </c>
      <c r="N154" s="224" t="s">
        <v>42</v>
      </c>
      <c r="O154" s="87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7" t="s">
        <v>143</v>
      </c>
      <c r="AT154" s="227" t="s">
        <v>138</v>
      </c>
      <c r="AU154" s="227" t="s">
        <v>78</v>
      </c>
      <c r="AY154" s="20" t="s">
        <v>135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78</v>
      </c>
      <c r="BK154" s="228">
        <f>ROUND(I154*H154,2)</f>
        <v>0</v>
      </c>
      <c r="BL154" s="20" t="s">
        <v>143</v>
      </c>
      <c r="BM154" s="227" t="s">
        <v>1159</v>
      </c>
    </row>
    <row r="155" s="2" customFormat="1" ht="16.5" customHeight="1">
      <c r="A155" s="41"/>
      <c r="B155" s="42"/>
      <c r="C155" s="229" t="s">
        <v>351</v>
      </c>
      <c r="D155" s="229" t="s">
        <v>145</v>
      </c>
      <c r="E155" s="230" t="s">
        <v>1160</v>
      </c>
      <c r="F155" s="231" t="s">
        <v>1161</v>
      </c>
      <c r="G155" s="232" t="s">
        <v>152</v>
      </c>
      <c r="H155" s="233">
        <v>2</v>
      </c>
      <c r="I155" s="234"/>
      <c r="J155" s="235">
        <f>ROUND(I155*H155,2)</f>
        <v>0</v>
      </c>
      <c r="K155" s="231" t="s">
        <v>142</v>
      </c>
      <c r="L155" s="47"/>
      <c r="M155" s="236" t="s">
        <v>19</v>
      </c>
      <c r="N155" s="237" t="s">
        <v>42</v>
      </c>
      <c r="O155" s="87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7" t="s">
        <v>143</v>
      </c>
      <c r="AT155" s="227" t="s">
        <v>145</v>
      </c>
      <c r="AU155" s="227" t="s">
        <v>78</v>
      </c>
      <c r="AY155" s="20" t="s">
        <v>135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78</v>
      </c>
      <c r="BK155" s="228">
        <f>ROUND(I155*H155,2)</f>
        <v>0</v>
      </c>
      <c r="BL155" s="20" t="s">
        <v>143</v>
      </c>
      <c r="BM155" s="227" t="s">
        <v>1162</v>
      </c>
    </row>
    <row r="156" s="2" customFormat="1" ht="24.15" customHeight="1">
      <c r="A156" s="41"/>
      <c r="B156" s="42"/>
      <c r="C156" s="215" t="s">
        <v>355</v>
      </c>
      <c r="D156" s="215" t="s">
        <v>138</v>
      </c>
      <c r="E156" s="216" t="s">
        <v>1163</v>
      </c>
      <c r="F156" s="217" t="s">
        <v>1164</v>
      </c>
      <c r="G156" s="218" t="s">
        <v>152</v>
      </c>
      <c r="H156" s="219">
        <v>1</v>
      </c>
      <c r="I156" s="220"/>
      <c r="J156" s="221">
        <f>ROUND(I156*H156,2)</f>
        <v>0</v>
      </c>
      <c r="K156" s="217" t="s">
        <v>142</v>
      </c>
      <c r="L156" s="222"/>
      <c r="M156" s="223" t="s">
        <v>19</v>
      </c>
      <c r="N156" s="224" t="s">
        <v>42</v>
      </c>
      <c r="O156" s="87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7" t="s">
        <v>143</v>
      </c>
      <c r="AT156" s="227" t="s">
        <v>138</v>
      </c>
      <c r="AU156" s="227" t="s">
        <v>78</v>
      </c>
      <c r="AY156" s="20" t="s">
        <v>135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78</v>
      </c>
      <c r="BK156" s="228">
        <f>ROUND(I156*H156,2)</f>
        <v>0</v>
      </c>
      <c r="BL156" s="20" t="s">
        <v>143</v>
      </c>
      <c r="BM156" s="227" t="s">
        <v>1165</v>
      </c>
    </row>
    <row r="157" s="2" customFormat="1" ht="16.5" customHeight="1">
      <c r="A157" s="41"/>
      <c r="B157" s="42"/>
      <c r="C157" s="229" t="s">
        <v>362</v>
      </c>
      <c r="D157" s="229" t="s">
        <v>145</v>
      </c>
      <c r="E157" s="230" t="s">
        <v>1166</v>
      </c>
      <c r="F157" s="231" t="s">
        <v>1167</v>
      </c>
      <c r="G157" s="232" t="s">
        <v>152</v>
      </c>
      <c r="H157" s="233">
        <v>1</v>
      </c>
      <c r="I157" s="234"/>
      <c r="J157" s="235">
        <f>ROUND(I157*H157,2)</f>
        <v>0</v>
      </c>
      <c r="K157" s="231" t="s">
        <v>142</v>
      </c>
      <c r="L157" s="47"/>
      <c r="M157" s="236" t="s">
        <v>19</v>
      </c>
      <c r="N157" s="237" t="s">
        <v>42</v>
      </c>
      <c r="O157" s="87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7" t="s">
        <v>143</v>
      </c>
      <c r="AT157" s="227" t="s">
        <v>145</v>
      </c>
      <c r="AU157" s="227" t="s">
        <v>78</v>
      </c>
      <c r="AY157" s="20" t="s">
        <v>135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78</v>
      </c>
      <c r="BK157" s="228">
        <f>ROUND(I157*H157,2)</f>
        <v>0</v>
      </c>
      <c r="BL157" s="20" t="s">
        <v>143</v>
      </c>
      <c r="BM157" s="227" t="s">
        <v>1168</v>
      </c>
    </row>
    <row r="158" s="2" customFormat="1" ht="21.75" customHeight="1">
      <c r="A158" s="41"/>
      <c r="B158" s="42"/>
      <c r="C158" s="215" t="s">
        <v>369</v>
      </c>
      <c r="D158" s="215" t="s">
        <v>138</v>
      </c>
      <c r="E158" s="216" t="s">
        <v>1169</v>
      </c>
      <c r="F158" s="217" t="s">
        <v>1170</v>
      </c>
      <c r="G158" s="218" t="s">
        <v>152</v>
      </c>
      <c r="H158" s="219">
        <v>2</v>
      </c>
      <c r="I158" s="220"/>
      <c r="J158" s="221">
        <f>ROUND(I158*H158,2)</f>
        <v>0</v>
      </c>
      <c r="K158" s="217" t="s">
        <v>142</v>
      </c>
      <c r="L158" s="222"/>
      <c r="M158" s="223" t="s">
        <v>19</v>
      </c>
      <c r="N158" s="224" t="s">
        <v>42</v>
      </c>
      <c r="O158" s="87"/>
      <c r="P158" s="225">
        <f>O158*H158</f>
        <v>0</v>
      </c>
      <c r="Q158" s="225">
        <v>0</v>
      </c>
      <c r="R158" s="225">
        <f>Q158*H158</f>
        <v>0</v>
      </c>
      <c r="S158" s="225">
        <v>0</v>
      </c>
      <c r="T158" s="226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7" t="s">
        <v>143</v>
      </c>
      <c r="AT158" s="227" t="s">
        <v>138</v>
      </c>
      <c r="AU158" s="227" t="s">
        <v>78</v>
      </c>
      <c r="AY158" s="20" t="s">
        <v>135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78</v>
      </c>
      <c r="BK158" s="228">
        <f>ROUND(I158*H158,2)</f>
        <v>0</v>
      </c>
      <c r="BL158" s="20" t="s">
        <v>143</v>
      </c>
      <c r="BM158" s="227" t="s">
        <v>1171</v>
      </c>
    </row>
    <row r="159" s="2" customFormat="1" ht="24.15" customHeight="1">
      <c r="A159" s="41"/>
      <c r="B159" s="42"/>
      <c r="C159" s="229" t="s">
        <v>373</v>
      </c>
      <c r="D159" s="229" t="s">
        <v>145</v>
      </c>
      <c r="E159" s="230" t="s">
        <v>1172</v>
      </c>
      <c r="F159" s="231" t="s">
        <v>1173</v>
      </c>
      <c r="G159" s="232" t="s">
        <v>152</v>
      </c>
      <c r="H159" s="233">
        <v>2</v>
      </c>
      <c r="I159" s="234"/>
      <c r="J159" s="235">
        <f>ROUND(I159*H159,2)</f>
        <v>0</v>
      </c>
      <c r="K159" s="231" t="s">
        <v>142</v>
      </c>
      <c r="L159" s="47"/>
      <c r="M159" s="236" t="s">
        <v>19</v>
      </c>
      <c r="N159" s="237" t="s">
        <v>42</v>
      </c>
      <c r="O159" s="87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7" t="s">
        <v>143</v>
      </c>
      <c r="AT159" s="227" t="s">
        <v>145</v>
      </c>
      <c r="AU159" s="227" t="s">
        <v>78</v>
      </c>
      <c r="AY159" s="20" t="s">
        <v>135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78</v>
      </c>
      <c r="BK159" s="228">
        <f>ROUND(I159*H159,2)</f>
        <v>0</v>
      </c>
      <c r="BL159" s="20" t="s">
        <v>143</v>
      </c>
      <c r="BM159" s="227" t="s">
        <v>1174</v>
      </c>
    </row>
    <row r="160" s="2" customFormat="1" ht="21.75" customHeight="1">
      <c r="A160" s="41"/>
      <c r="B160" s="42"/>
      <c r="C160" s="215" t="s">
        <v>377</v>
      </c>
      <c r="D160" s="215" t="s">
        <v>138</v>
      </c>
      <c r="E160" s="216" t="s">
        <v>1175</v>
      </c>
      <c r="F160" s="217" t="s">
        <v>1176</v>
      </c>
      <c r="G160" s="218" t="s">
        <v>152</v>
      </c>
      <c r="H160" s="219">
        <v>2</v>
      </c>
      <c r="I160" s="220"/>
      <c r="J160" s="221">
        <f>ROUND(I160*H160,2)</f>
        <v>0</v>
      </c>
      <c r="K160" s="217" t="s">
        <v>142</v>
      </c>
      <c r="L160" s="222"/>
      <c r="M160" s="223" t="s">
        <v>19</v>
      </c>
      <c r="N160" s="224" t="s">
        <v>42</v>
      </c>
      <c r="O160" s="87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7" t="s">
        <v>143</v>
      </c>
      <c r="AT160" s="227" t="s">
        <v>138</v>
      </c>
      <c r="AU160" s="227" t="s">
        <v>78</v>
      </c>
      <c r="AY160" s="20" t="s">
        <v>135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78</v>
      </c>
      <c r="BK160" s="228">
        <f>ROUND(I160*H160,2)</f>
        <v>0</v>
      </c>
      <c r="BL160" s="20" t="s">
        <v>143</v>
      </c>
      <c r="BM160" s="227" t="s">
        <v>1177</v>
      </c>
    </row>
    <row r="161" s="2" customFormat="1" ht="16.5" customHeight="1">
      <c r="A161" s="41"/>
      <c r="B161" s="42"/>
      <c r="C161" s="229" t="s">
        <v>383</v>
      </c>
      <c r="D161" s="229" t="s">
        <v>145</v>
      </c>
      <c r="E161" s="230" t="s">
        <v>1178</v>
      </c>
      <c r="F161" s="231" t="s">
        <v>1179</v>
      </c>
      <c r="G161" s="232" t="s">
        <v>152</v>
      </c>
      <c r="H161" s="233">
        <v>2</v>
      </c>
      <c r="I161" s="234"/>
      <c r="J161" s="235">
        <f>ROUND(I161*H161,2)</f>
        <v>0</v>
      </c>
      <c r="K161" s="231" t="s">
        <v>142</v>
      </c>
      <c r="L161" s="47"/>
      <c r="M161" s="236" t="s">
        <v>19</v>
      </c>
      <c r="N161" s="237" t="s">
        <v>42</v>
      </c>
      <c r="O161" s="87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7" t="s">
        <v>143</v>
      </c>
      <c r="AT161" s="227" t="s">
        <v>145</v>
      </c>
      <c r="AU161" s="227" t="s">
        <v>78</v>
      </c>
      <c r="AY161" s="20" t="s">
        <v>135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78</v>
      </c>
      <c r="BK161" s="228">
        <f>ROUND(I161*H161,2)</f>
        <v>0</v>
      </c>
      <c r="BL161" s="20" t="s">
        <v>143</v>
      </c>
      <c r="BM161" s="227" t="s">
        <v>1180</v>
      </c>
    </row>
    <row r="162" s="2" customFormat="1" ht="21.75" customHeight="1">
      <c r="A162" s="41"/>
      <c r="B162" s="42"/>
      <c r="C162" s="215" t="s">
        <v>387</v>
      </c>
      <c r="D162" s="215" t="s">
        <v>138</v>
      </c>
      <c r="E162" s="216" t="s">
        <v>1181</v>
      </c>
      <c r="F162" s="217" t="s">
        <v>1182</v>
      </c>
      <c r="G162" s="218" t="s">
        <v>152</v>
      </c>
      <c r="H162" s="219">
        <v>4</v>
      </c>
      <c r="I162" s="220"/>
      <c r="J162" s="221">
        <f>ROUND(I162*H162,2)</f>
        <v>0</v>
      </c>
      <c r="K162" s="217" t="s">
        <v>142</v>
      </c>
      <c r="L162" s="222"/>
      <c r="M162" s="223" t="s">
        <v>19</v>
      </c>
      <c r="N162" s="224" t="s">
        <v>42</v>
      </c>
      <c r="O162" s="87"/>
      <c r="P162" s="225">
        <f>O162*H162</f>
        <v>0</v>
      </c>
      <c r="Q162" s="225">
        <v>0</v>
      </c>
      <c r="R162" s="225">
        <f>Q162*H162</f>
        <v>0</v>
      </c>
      <c r="S162" s="225">
        <v>0</v>
      </c>
      <c r="T162" s="226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7" t="s">
        <v>143</v>
      </c>
      <c r="AT162" s="227" t="s">
        <v>138</v>
      </c>
      <c r="AU162" s="227" t="s">
        <v>78</v>
      </c>
      <c r="AY162" s="20" t="s">
        <v>135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78</v>
      </c>
      <c r="BK162" s="228">
        <f>ROUND(I162*H162,2)</f>
        <v>0</v>
      </c>
      <c r="BL162" s="20" t="s">
        <v>143</v>
      </c>
      <c r="BM162" s="227" t="s">
        <v>1183</v>
      </c>
    </row>
    <row r="163" s="2" customFormat="1" ht="21.75" customHeight="1">
      <c r="A163" s="41"/>
      <c r="B163" s="42"/>
      <c r="C163" s="229" t="s">
        <v>391</v>
      </c>
      <c r="D163" s="229" t="s">
        <v>145</v>
      </c>
      <c r="E163" s="230" t="s">
        <v>1184</v>
      </c>
      <c r="F163" s="231" t="s">
        <v>1185</v>
      </c>
      <c r="G163" s="232" t="s">
        <v>152</v>
      </c>
      <c r="H163" s="233">
        <v>4</v>
      </c>
      <c r="I163" s="234"/>
      <c r="J163" s="235">
        <f>ROUND(I163*H163,2)</f>
        <v>0</v>
      </c>
      <c r="K163" s="231" t="s">
        <v>142</v>
      </c>
      <c r="L163" s="47"/>
      <c r="M163" s="236" t="s">
        <v>19</v>
      </c>
      <c r="N163" s="237" t="s">
        <v>42</v>
      </c>
      <c r="O163" s="87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7" t="s">
        <v>143</v>
      </c>
      <c r="AT163" s="227" t="s">
        <v>145</v>
      </c>
      <c r="AU163" s="227" t="s">
        <v>78</v>
      </c>
      <c r="AY163" s="20" t="s">
        <v>135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78</v>
      </c>
      <c r="BK163" s="228">
        <f>ROUND(I163*H163,2)</f>
        <v>0</v>
      </c>
      <c r="BL163" s="20" t="s">
        <v>143</v>
      </c>
      <c r="BM163" s="227" t="s">
        <v>1186</v>
      </c>
    </row>
    <row r="164" s="2" customFormat="1" ht="21.75" customHeight="1">
      <c r="A164" s="41"/>
      <c r="B164" s="42"/>
      <c r="C164" s="215" t="s">
        <v>395</v>
      </c>
      <c r="D164" s="215" t="s">
        <v>138</v>
      </c>
      <c r="E164" s="216" t="s">
        <v>1187</v>
      </c>
      <c r="F164" s="217" t="s">
        <v>1188</v>
      </c>
      <c r="G164" s="218" t="s">
        <v>152</v>
      </c>
      <c r="H164" s="219">
        <v>6</v>
      </c>
      <c r="I164" s="220"/>
      <c r="J164" s="221">
        <f>ROUND(I164*H164,2)</f>
        <v>0</v>
      </c>
      <c r="K164" s="217" t="s">
        <v>142</v>
      </c>
      <c r="L164" s="222"/>
      <c r="M164" s="223" t="s">
        <v>19</v>
      </c>
      <c r="N164" s="224" t="s">
        <v>42</v>
      </c>
      <c r="O164" s="87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27" t="s">
        <v>143</v>
      </c>
      <c r="AT164" s="227" t="s">
        <v>138</v>
      </c>
      <c r="AU164" s="227" t="s">
        <v>78</v>
      </c>
      <c r="AY164" s="20" t="s">
        <v>135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78</v>
      </c>
      <c r="BK164" s="228">
        <f>ROUND(I164*H164,2)</f>
        <v>0</v>
      </c>
      <c r="BL164" s="20" t="s">
        <v>143</v>
      </c>
      <c r="BM164" s="227" t="s">
        <v>1189</v>
      </c>
    </row>
    <row r="165" s="2" customFormat="1" ht="21.75" customHeight="1">
      <c r="A165" s="41"/>
      <c r="B165" s="42"/>
      <c r="C165" s="229" t="s">
        <v>399</v>
      </c>
      <c r="D165" s="229" t="s">
        <v>145</v>
      </c>
      <c r="E165" s="230" t="s">
        <v>1190</v>
      </c>
      <c r="F165" s="231" t="s">
        <v>1191</v>
      </c>
      <c r="G165" s="232" t="s">
        <v>152</v>
      </c>
      <c r="H165" s="233">
        <v>6</v>
      </c>
      <c r="I165" s="234"/>
      <c r="J165" s="235">
        <f>ROUND(I165*H165,2)</f>
        <v>0</v>
      </c>
      <c r="K165" s="231" t="s">
        <v>142</v>
      </c>
      <c r="L165" s="47"/>
      <c r="M165" s="236" t="s">
        <v>19</v>
      </c>
      <c r="N165" s="237" t="s">
        <v>42</v>
      </c>
      <c r="O165" s="87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7" t="s">
        <v>143</v>
      </c>
      <c r="AT165" s="227" t="s">
        <v>145</v>
      </c>
      <c r="AU165" s="227" t="s">
        <v>78</v>
      </c>
      <c r="AY165" s="20" t="s">
        <v>135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78</v>
      </c>
      <c r="BK165" s="228">
        <f>ROUND(I165*H165,2)</f>
        <v>0</v>
      </c>
      <c r="BL165" s="20" t="s">
        <v>143</v>
      </c>
      <c r="BM165" s="227" t="s">
        <v>1192</v>
      </c>
    </row>
    <row r="166" s="2" customFormat="1" ht="21.75" customHeight="1">
      <c r="A166" s="41"/>
      <c r="B166" s="42"/>
      <c r="C166" s="215" t="s">
        <v>403</v>
      </c>
      <c r="D166" s="215" t="s">
        <v>138</v>
      </c>
      <c r="E166" s="216" t="s">
        <v>1193</v>
      </c>
      <c r="F166" s="217" t="s">
        <v>1194</v>
      </c>
      <c r="G166" s="218" t="s">
        <v>152</v>
      </c>
      <c r="H166" s="219">
        <v>3</v>
      </c>
      <c r="I166" s="220"/>
      <c r="J166" s="221">
        <f>ROUND(I166*H166,2)</f>
        <v>0</v>
      </c>
      <c r="K166" s="217" t="s">
        <v>142</v>
      </c>
      <c r="L166" s="222"/>
      <c r="M166" s="223" t="s">
        <v>19</v>
      </c>
      <c r="N166" s="224" t="s">
        <v>42</v>
      </c>
      <c r="O166" s="87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7" t="s">
        <v>143</v>
      </c>
      <c r="AT166" s="227" t="s">
        <v>138</v>
      </c>
      <c r="AU166" s="227" t="s">
        <v>78</v>
      </c>
      <c r="AY166" s="20" t="s">
        <v>135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78</v>
      </c>
      <c r="BK166" s="228">
        <f>ROUND(I166*H166,2)</f>
        <v>0</v>
      </c>
      <c r="BL166" s="20" t="s">
        <v>143</v>
      </c>
      <c r="BM166" s="227" t="s">
        <v>1195</v>
      </c>
    </row>
    <row r="167" s="2" customFormat="1" ht="21.75" customHeight="1">
      <c r="A167" s="41"/>
      <c r="B167" s="42"/>
      <c r="C167" s="229" t="s">
        <v>358</v>
      </c>
      <c r="D167" s="229" t="s">
        <v>145</v>
      </c>
      <c r="E167" s="230" t="s">
        <v>1196</v>
      </c>
      <c r="F167" s="231" t="s">
        <v>1197</v>
      </c>
      <c r="G167" s="232" t="s">
        <v>152</v>
      </c>
      <c r="H167" s="233">
        <v>3</v>
      </c>
      <c r="I167" s="234"/>
      <c r="J167" s="235">
        <f>ROUND(I167*H167,2)</f>
        <v>0</v>
      </c>
      <c r="K167" s="231" t="s">
        <v>142</v>
      </c>
      <c r="L167" s="47"/>
      <c r="M167" s="236" t="s">
        <v>19</v>
      </c>
      <c r="N167" s="237" t="s">
        <v>42</v>
      </c>
      <c r="O167" s="87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7" t="s">
        <v>143</v>
      </c>
      <c r="AT167" s="227" t="s">
        <v>145</v>
      </c>
      <c r="AU167" s="227" t="s">
        <v>78</v>
      </c>
      <c r="AY167" s="20" t="s">
        <v>135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78</v>
      </c>
      <c r="BK167" s="228">
        <f>ROUND(I167*H167,2)</f>
        <v>0</v>
      </c>
      <c r="BL167" s="20" t="s">
        <v>143</v>
      </c>
      <c r="BM167" s="227" t="s">
        <v>1198</v>
      </c>
    </row>
    <row r="168" s="2" customFormat="1" ht="24.15" customHeight="1">
      <c r="A168" s="41"/>
      <c r="B168" s="42"/>
      <c r="C168" s="215" t="s">
        <v>414</v>
      </c>
      <c r="D168" s="215" t="s">
        <v>138</v>
      </c>
      <c r="E168" s="216" t="s">
        <v>1199</v>
      </c>
      <c r="F168" s="217" t="s">
        <v>1200</v>
      </c>
      <c r="G168" s="218" t="s">
        <v>152</v>
      </c>
      <c r="H168" s="219">
        <v>1</v>
      </c>
      <c r="I168" s="220"/>
      <c r="J168" s="221">
        <f>ROUND(I168*H168,2)</f>
        <v>0</v>
      </c>
      <c r="K168" s="217" t="s">
        <v>142</v>
      </c>
      <c r="L168" s="222"/>
      <c r="M168" s="223" t="s">
        <v>19</v>
      </c>
      <c r="N168" s="224" t="s">
        <v>42</v>
      </c>
      <c r="O168" s="87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7" t="s">
        <v>143</v>
      </c>
      <c r="AT168" s="227" t="s">
        <v>138</v>
      </c>
      <c r="AU168" s="227" t="s">
        <v>78</v>
      </c>
      <c r="AY168" s="20" t="s">
        <v>135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78</v>
      </c>
      <c r="BK168" s="228">
        <f>ROUND(I168*H168,2)</f>
        <v>0</v>
      </c>
      <c r="BL168" s="20" t="s">
        <v>143</v>
      </c>
      <c r="BM168" s="227" t="s">
        <v>1201</v>
      </c>
    </row>
    <row r="169" s="2" customFormat="1" ht="16.5" customHeight="1">
      <c r="A169" s="41"/>
      <c r="B169" s="42"/>
      <c r="C169" s="229" t="s">
        <v>418</v>
      </c>
      <c r="D169" s="229" t="s">
        <v>145</v>
      </c>
      <c r="E169" s="230" t="s">
        <v>1202</v>
      </c>
      <c r="F169" s="231" t="s">
        <v>1203</v>
      </c>
      <c r="G169" s="232" t="s">
        <v>152</v>
      </c>
      <c r="H169" s="233">
        <v>1</v>
      </c>
      <c r="I169" s="234"/>
      <c r="J169" s="235">
        <f>ROUND(I169*H169,2)</f>
        <v>0</v>
      </c>
      <c r="K169" s="231" t="s">
        <v>142</v>
      </c>
      <c r="L169" s="47"/>
      <c r="M169" s="236" t="s">
        <v>19</v>
      </c>
      <c r="N169" s="237" t="s">
        <v>42</v>
      </c>
      <c r="O169" s="87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7" t="s">
        <v>143</v>
      </c>
      <c r="AT169" s="227" t="s">
        <v>145</v>
      </c>
      <c r="AU169" s="227" t="s">
        <v>78</v>
      </c>
      <c r="AY169" s="20" t="s">
        <v>135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78</v>
      </c>
      <c r="BK169" s="228">
        <f>ROUND(I169*H169,2)</f>
        <v>0</v>
      </c>
      <c r="BL169" s="20" t="s">
        <v>143</v>
      </c>
      <c r="BM169" s="227" t="s">
        <v>1204</v>
      </c>
    </row>
    <row r="170" s="2" customFormat="1" ht="24.15" customHeight="1">
      <c r="A170" s="41"/>
      <c r="B170" s="42"/>
      <c r="C170" s="215" t="s">
        <v>421</v>
      </c>
      <c r="D170" s="215" t="s">
        <v>138</v>
      </c>
      <c r="E170" s="216" t="s">
        <v>1205</v>
      </c>
      <c r="F170" s="217" t="s">
        <v>1206</v>
      </c>
      <c r="G170" s="218" t="s">
        <v>152</v>
      </c>
      <c r="H170" s="219">
        <v>1</v>
      </c>
      <c r="I170" s="220"/>
      <c r="J170" s="221">
        <f>ROUND(I170*H170,2)</f>
        <v>0</v>
      </c>
      <c r="K170" s="217" t="s">
        <v>142</v>
      </c>
      <c r="L170" s="222"/>
      <c r="M170" s="223" t="s">
        <v>19</v>
      </c>
      <c r="N170" s="224" t="s">
        <v>42</v>
      </c>
      <c r="O170" s="87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7" t="s">
        <v>143</v>
      </c>
      <c r="AT170" s="227" t="s">
        <v>138</v>
      </c>
      <c r="AU170" s="227" t="s">
        <v>78</v>
      </c>
      <c r="AY170" s="20" t="s">
        <v>135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78</v>
      </c>
      <c r="BK170" s="228">
        <f>ROUND(I170*H170,2)</f>
        <v>0</v>
      </c>
      <c r="BL170" s="20" t="s">
        <v>143</v>
      </c>
      <c r="BM170" s="227" t="s">
        <v>1207</v>
      </c>
    </row>
    <row r="171" s="2" customFormat="1">
      <c r="A171" s="41"/>
      <c r="B171" s="42"/>
      <c r="C171" s="43"/>
      <c r="D171" s="240" t="s">
        <v>722</v>
      </c>
      <c r="E171" s="43"/>
      <c r="F171" s="284" t="s">
        <v>1208</v>
      </c>
      <c r="G171" s="43"/>
      <c r="H171" s="43"/>
      <c r="I171" s="285"/>
      <c r="J171" s="43"/>
      <c r="K171" s="43"/>
      <c r="L171" s="47"/>
      <c r="M171" s="286"/>
      <c r="N171" s="287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722</v>
      </c>
      <c r="AU171" s="20" t="s">
        <v>78</v>
      </c>
    </row>
    <row r="172" s="2" customFormat="1" ht="24.15" customHeight="1">
      <c r="A172" s="41"/>
      <c r="B172" s="42"/>
      <c r="C172" s="229" t="s">
        <v>425</v>
      </c>
      <c r="D172" s="229" t="s">
        <v>145</v>
      </c>
      <c r="E172" s="230" t="s">
        <v>1209</v>
      </c>
      <c r="F172" s="231" t="s">
        <v>1210</v>
      </c>
      <c r="G172" s="232" t="s">
        <v>152</v>
      </c>
      <c r="H172" s="233">
        <v>1</v>
      </c>
      <c r="I172" s="234"/>
      <c r="J172" s="235">
        <f>ROUND(I172*H172,2)</f>
        <v>0</v>
      </c>
      <c r="K172" s="231" t="s">
        <v>142</v>
      </c>
      <c r="L172" s="47"/>
      <c r="M172" s="236" t="s">
        <v>19</v>
      </c>
      <c r="N172" s="237" t="s">
        <v>42</v>
      </c>
      <c r="O172" s="87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27" t="s">
        <v>143</v>
      </c>
      <c r="AT172" s="227" t="s">
        <v>145</v>
      </c>
      <c r="AU172" s="227" t="s">
        <v>78</v>
      </c>
      <c r="AY172" s="20" t="s">
        <v>135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78</v>
      </c>
      <c r="BK172" s="228">
        <f>ROUND(I172*H172,2)</f>
        <v>0</v>
      </c>
      <c r="BL172" s="20" t="s">
        <v>143</v>
      </c>
      <c r="BM172" s="227" t="s">
        <v>1211</v>
      </c>
    </row>
    <row r="173" s="2" customFormat="1" ht="21.75" customHeight="1">
      <c r="A173" s="41"/>
      <c r="B173" s="42"/>
      <c r="C173" s="215" t="s">
        <v>429</v>
      </c>
      <c r="D173" s="215" t="s">
        <v>138</v>
      </c>
      <c r="E173" s="216" t="s">
        <v>1212</v>
      </c>
      <c r="F173" s="217" t="s">
        <v>1213</v>
      </c>
      <c r="G173" s="218" t="s">
        <v>152</v>
      </c>
      <c r="H173" s="219">
        <v>8</v>
      </c>
      <c r="I173" s="220"/>
      <c r="J173" s="221">
        <f>ROUND(I173*H173,2)</f>
        <v>0</v>
      </c>
      <c r="K173" s="217" t="s">
        <v>142</v>
      </c>
      <c r="L173" s="222"/>
      <c r="M173" s="223" t="s">
        <v>19</v>
      </c>
      <c r="N173" s="224" t="s">
        <v>42</v>
      </c>
      <c r="O173" s="87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7" t="s">
        <v>143</v>
      </c>
      <c r="AT173" s="227" t="s">
        <v>138</v>
      </c>
      <c r="AU173" s="227" t="s">
        <v>78</v>
      </c>
      <c r="AY173" s="20" t="s">
        <v>135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78</v>
      </c>
      <c r="BK173" s="228">
        <f>ROUND(I173*H173,2)</f>
        <v>0</v>
      </c>
      <c r="BL173" s="20" t="s">
        <v>143</v>
      </c>
      <c r="BM173" s="227" t="s">
        <v>1214</v>
      </c>
    </row>
    <row r="174" s="2" customFormat="1">
      <c r="A174" s="41"/>
      <c r="B174" s="42"/>
      <c r="C174" s="43"/>
      <c r="D174" s="240" t="s">
        <v>722</v>
      </c>
      <c r="E174" s="43"/>
      <c r="F174" s="284" t="s">
        <v>1215</v>
      </c>
      <c r="G174" s="43"/>
      <c r="H174" s="43"/>
      <c r="I174" s="285"/>
      <c r="J174" s="43"/>
      <c r="K174" s="43"/>
      <c r="L174" s="47"/>
      <c r="M174" s="286"/>
      <c r="N174" s="287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722</v>
      </c>
      <c r="AU174" s="20" t="s">
        <v>78</v>
      </c>
    </row>
    <row r="175" s="2" customFormat="1" ht="21.75" customHeight="1">
      <c r="A175" s="41"/>
      <c r="B175" s="42"/>
      <c r="C175" s="215" t="s">
        <v>433</v>
      </c>
      <c r="D175" s="215" t="s">
        <v>138</v>
      </c>
      <c r="E175" s="216" t="s">
        <v>1216</v>
      </c>
      <c r="F175" s="217" t="s">
        <v>1217</v>
      </c>
      <c r="G175" s="218" t="s">
        <v>152</v>
      </c>
      <c r="H175" s="219">
        <v>1</v>
      </c>
      <c r="I175" s="220"/>
      <c r="J175" s="221">
        <f>ROUND(I175*H175,2)</f>
        <v>0</v>
      </c>
      <c r="K175" s="217" t="s">
        <v>142</v>
      </c>
      <c r="L175" s="222"/>
      <c r="M175" s="223" t="s">
        <v>19</v>
      </c>
      <c r="N175" s="224" t="s">
        <v>42</v>
      </c>
      <c r="O175" s="87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7" t="s">
        <v>143</v>
      </c>
      <c r="AT175" s="227" t="s">
        <v>138</v>
      </c>
      <c r="AU175" s="227" t="s">
        <v>78</v>
      </c>
      <c r="AY175" s="20" t="s">
        <v>135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78</v>
      </c>
      <c r="BK175" s="228">
        <f>ROUND(I175*H175,2)</f>
        <v>0</v>
      </c>
      <c r="BL175" s="20" t="s">
        <v>143</v>
      </c>
      <c r="BM175" s="227" t="s">
        <v>1218</v>
      </c>
    </row>
    <row r="176" s="2" customFormat="1">
      <c r="A176" s="41"/>
      <c r="B176" s="42"/>
      <c r="C176" s="43"/>
      <c r="D176" s="240" t="s">
        <v>722</v>
      </c>
      <c r="E176" s="43"/>
      <c r="F176" s="284" t="s">
        <v>1219</v>
      </c>
      <c r="G176" s="43"/>
      <c r="H176" s="43"/>
      <c r="I176" s="285"/>
      <c r="J176" s="43"/>
      <c r="K176" s="43"/>
      <c r="L176" s="47"/>
      <c r="M176" s="286"/>
      <c r="N176" s="287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722</v>
      </c>
      <c r="AU176" s="20" t="s">
        <v>78</v>
      </c>
    </row>
    <row r="177" s="12" customFormat="1" ht="25.92" customHeight="1">
      <c r="A177" s="12"/>
      <c r="B177" s="199"/>
      <c r="C177" s="200"/>
      <c r="D177" s="201" t="s">
        <v>70</v>
      </c>
      <c r="E177" s="202" t="s">
        <v>1220</v>
      </c>
      <c r="F177" s="202" t="s">
        <v>1221</v>
      </c>
      <c r="G177" s="200"/>
      <c r="H177" s="200"/>
      <c r="I177" s="203"/>
      <c r="J177" s="204">
        <f>BK177</f>
        <v>0</v>
      </c>
      <c r="K177" s="200"/>
      <c r="L177" s="205"/>
      <c r="M177" s="206"/>
      <c r="N177" s="207"/>
      <c r="O177" s="207"/>
      <c r="P177" s="208">
        <f>SUM(P178:P182)</f>
        <v>0</v>
      </c>
      <c r="Q177" s="207"/>
      <c r="R177" s="208">
        <f>SUM(R178:R182)</f>
        <v>0</v>
      </c>
      <c r="S177" s="207"/>
      <c r="T177" s="209">
        <f>SUM(T178:T182)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0" t="s">
        <v>78</v>
      </c>
      <c r="AT177" s="211" t="s">
        <v>70</v>
      </c>
      <c r="AU177" s="211" t="s">
        <v>71</v>
      </c>
      <c r="AY177" s="210" t="s">
        <v>135</v>
      </c>
      <c r="BK177" s="212">
        <f>SUM(BK178:BK182)</f>
        <v>0</v>
      </c>
    </row>
    <row r="178" s="2" customFormat="1" ht="55.5" customHeight="1">
      <c r="A178" s="41"/>
      <c r="B178" s="42"/>
      <c r="C178" s="229" t="s">
        <v>441</v>
      </c>
      <c r="D178" s="229" t="s">
        <v>145</v>
      </c>
      <c r="E178" s="230" t="s">
        <v>1222</v>
      </c>
      <c r="F178" s="231" t="s">
        <v>1223</v>
      </c>
      <c r="G178" s="232" t="s">
        <v>152</v>
      </c>
      <c r="H178" s="233">
        <v>1</v>
      </c>
      <c r="I178" s="234"/>
      <c r="J178" s="235">
        <f>ROUND(I178*H178,2)</f>
        <v>0</v>
      </c>
      <c r="K178" s="231" t="s">
        <v>142</v>
      </c>
      <c r="L178" s="47"/>
      <c r="M178" s="236" t="s">
        <v>19</v>
      </c>
      <c r="N178" s="237" t="s">
        <v>42</v>
      </c>
      <c r="O178" s="87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7" t="s">
        <v>143</v>
      </c>
      <c r="AT178" s="227" t="s">
        <v>145</v>
      </c>
      <c r="AU178" s="227" t="s">
        <v>78</v>
      </c>
      <c r="AY178" s="20" t="s">
        <v>135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78</v>
      </c>
      <c r="BK178" s="228">
        <f>ROUND(I178*H178,2)</f>
        <v>0</v>
      </c>
      <c r="BL178" s="20" t="s">
        <v>143</v>
      </c>
      <c r="BM178" s="227" t="s">
        <v>1224</v>
      </c>
    </row>
    <row r="179" s="2" customFormat="1" ht="24.15" customHeight="1">
      <c r="A179" s="41"/>
      <c r="B179" s="42"/>
      <c r="C179" s="229" t="s">
        <v>445</v>
      </c>
      <c r="D179" s="229" t="s">
        <v>145</v>
      </c>
      <c r="E179" s="230" t="s">
        <v>1225</v>
      </c>
      <c r="F179" s="231" t="s">
        <v>1226</v>
      </c>
      <c r="G179" s="232" t="s">
        <v>152</v>
      </c>
      <c r="H179" s="233">
        <v>1</v>
      </c>
      <c r="I179" s="234"/>
      <c r="J179" s="235">
        <f>ROUND(I179*H179,2)</f>
        <v>0</v>
      </c>
      <c r="K179" s="231" t="s">
        <v>142</v>
      </c>
      <c r="L179" s="47"/>
      <c r="M179" s="236" t="s">
        <v>19</v>
      </c>
      <c r="N179" s="237" t="s">
        <v>42</v>
      </c>
      <c r="O179" s="87"/>
      <c r="P179" s="225">
        <f>O179*H179</f>
        <v>0</v>
      </c>
      <c r="Q179" s="225">
        <v>0</v>
      </c>
      <c r="R179" s="225">
        <f>Q179*H179</f>
        <v>0</v>
      </c>
      <c r="S179" s="225">
        <v>0</v>
      </c>
      <c r="T179" s="226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7" t="s">
        <v>143</v>
      </c>
      <c r="AT179" s="227" t="s">
        <v>145</v>
      </c>
      <c r="AU179" s="227" t="s">
        <v>78</v>
      </c>
      <c r="AY179" s="20" t="s">
        <v>135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78</v>
      </c>
      <c r="BK179" s="228">
        <f>ROUND(I179*H179,2)</f>
        <v>0</v>
      </c>
      <c r="BL179" s="20" t="s">
        <v>143</v>
      </c>
      <c r="BM179" s="227" t="s">
        <v>1227</v>
      </c>
    </row>
    <row r="180" s="2" customFormat="1" ht="24.15" customHeight="1">
      <c r="A180" s="41"/>
      <c r="B180" s="42"/>
      <c r="C180" s="229" t="s">
        <v>449</v>
      </c>
      <c r="D180" s="229" t="s">
        <v>145</v>
      </c>
      <c r="E180" s="230" t="s">
        <v>1228</v>
      </c>
      <c r="F180" s="231" t="s">
        <v>1229</v>
      </c>
      <c r="G180" s="232" t="s">
        <v>780</v>
      </c>
      <c r="H180" s="233">
        <v>28</v>
      </c>
      <c r="I180" s="234"/>
      <c r="J180" s="235">
        <f>ROUND(I180*H180,2)</f>
        <v>0</v>
      </c>
      <c r="K180" s="231" t="s">
        <v>142</v>
      </c>
      <c r="L180" s="47"/>
      <c r="M180" s="236" t="s">
        <v>19</v>
      </c>
      <c r="N180" s="237" t="s">
        <v>42</v>
      </c>
      <c r="O180" s="87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7" t="s">
        <v>143</v>
      </c>
      <c r="AT180" s="227" t="s">
        <v>145</v>
      </c>
      <c r="AU180" s="227" t="s">
        <v>78</v>
      </c>
      <c r="AY180" s="20" t="s">
        <v>135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78</v>
      </c>
      <c r="BK180" s="228">
        <f>ROUND(I180*H180,2)</f>
        <v>0</v>
      </c>
      <c r="BL180" s="20" t="s">
        <v>143</v>
      </c>
      <c r="BM180" s="227" t="s">
        <v>1230</v>
      </c>
    </row>
    <row r="181" s="2" customFormat="1" ht="21.75" customHeight="1">
      <c r="A181" s="41"/>
      <c r="B181" s="42"/>
      <c r="C181" s="229" t="s">
        <v>453</v>
      </c>
      <c r="D181" s="229" t="s">
        <v>145</v>
      </c>
      <c r="E181" s="230" t="s">
        <v>1231</v>
      </c>
      <c r="F181" s="231" t="s">
        <v>1232</v>
      </c>
      <c r="G181" s="232" t="s">
        <v>780</v>
      </c>
      <c r="H181" s="233">
        <v>8</v>
      </c>
      <c r="I181" s="234"/>
      <c r="J181" s="235">
        <f>ROUND(I181*H181,2)</f>
        <v>0</v>
      </c>
      <c r="K181" s="231" t="s">
        <v>142</v>
      </c>
      <c r="L181" s="47"/>
      <c r="M181" s="236" t="s">
        <v>19</v>
      </c>
      <c r="N181" s="237" t="s">
        <v>42</v>
      </c>
      <c r="O181" s="87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27" t="s">
        <v>143</v>
      </c>
      <c r="AT181" s="227" t="s">
        <v>145</v>
      </c>
      <c r="AU181" s="227" t="s">
        <v>78</v>
      </c>
      <c r="AY181" s="20" t="s">
        <v>135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78</v>
      </c>
      <c r="BK181" s="228">
        <f>ROUND(I181*H181,2)</f>
        <v>0</v>
      </c>
      <c r="BL181" s="20" t="s">
        <v>143</v>
      </c>
      <c r="BM181" s="227" t="s">
        <v>1233</v>
      </c>
    </row>
    <row r="182" s="2" customFormat="1" ht="24.15" customHeight="1">
      <c r="A182" s="41"/>
      <c r="B182" s="42"/>
      <c r="C182" s="229" t="s">
        <v>457</v>
      </c>
      <c r="D182" s="229" t="s">
        <v>145</v>
      </c>
      <c r="E182" s="230" t="s">
        <v>1234</v>
      </c>
      <c r="F182" s="231" t="s">
        <v>1235</v>
      </c>
      <c r="G182" s="232" t="s">
        <v>780</v>
      </c>
      <c r="H182" s="233">
        <v>12</v>
      </c>
      <c r="I182" s="234"/>
      <c r="J182" s="235">
        <f>ROUND(I182*H182,2)</f>
        <v>0</v>
      </c>
      <c r="K182" s="231" t="s">
        <v>142</v>
      </c>
      <c r="L182" s="47"/>
      <c r="M182" s="288" t="s">
        <v>19</v>
      </c>
      <c r="N182" s="289" t="s">
        <v>42</v>
      </c>
      <c r="O182" s="290"/>
      <c r="P182" s="291">
        <f>O182*H182</f>
        <v>0</v>
      </c>
      <c r="Q182" s="291">
        <v>0</v>
      </c>
      <c r="R182" s="291">
        <f>Q182*H182</f>
        <v>0</v>
      </c>
      <c r="S182" s="291">
        <v>0</v>
      </c>
      <c r="T182" s="292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7" t="s">
        <v>143</v>
      </c>
      <c r="AT182" s="227" t="s">
        <v>145</v>
      </c>
      <c r="AU182" s="227" t="s">
        <v>78</v>
      </c>
      <c r="AY182" s="20" t="s">
        <v>135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78</v>
      </c>
      <c r="BK182" s="228">
        <f>ROUND(I182*H182,2)</f>
        <v>0</v>
      </c>
      <c r="BL182" s="20" t="s">
        <v>143</v>
      </c>
      <c r="BM182" s="227" t="s">
        <v>1236</v>
      </c>
    </row>
    <row r="183" s="2" customFormat="1" ht="6.96" customHeight="1">
      <c r="A183" s="41"/>
      <c r="B183" s="62"/>
      <c r="C183" s="63"/>
      <c r="D183" s="63"/>
      <c r="E183" s="63"/>
      <c r="F183" s="63"/>
      <c r="G183" s="63"/>
      <c r="H183" s="63"/>
      <c r="I183" s="63"/>
      <c r="J183" s="63"/>
      <c r="K183" s="63"/>
      <c r="L183" s="47"/>
      <c r="M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</row>
  </sheetData>
  <sheetProtection sheet="1" autoFilter="0" formatColumns="0" formatRows="0" objects="1" scenarios="1" spinCount="100000" saltValue="OA8rRf4ST71Nqw7FeA2YWohToYkKumx/SwsVLJWKAXUDB3whxLJgEJFx70u+vPD43wZSjm8kP+XwFrLu6TqhZg==" hashValue="bN4KaiXZFkbW6FEVsOpcTlKF5ovSuZV5GkoTVxheClcOf+DFrl34mERjE7B0YKgKc0Pp+5PXOjWhic4s07i+8w==" algorithmName="SHA-512" password="CC35"/>
  <autoFilter ref="C90:K1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99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16.5" customHeight="1">
      <c r="B7" s="23"/>
      <c r="E7" s="146" t="str">
        <f>'Rekapitulace stavby'!K6</f>
        <v>Oprava zabezpečovacího zařízení v ŽST Dolní Bousov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100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1237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1. 8. 2024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tr">
        <f>IF('Rekapitulace stavby'!AN10="","",'Rekapitulace stavby'!AN10)</f>
        <v/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tr">
        <f>IF('Rekapitulace stavby'!E11="","",'Rekapitulace stavby'!E11)</f>
        <v xml:space="preserve"> </v>
      </c>
      <c r="F15" s="41"/>
      <c r="G15" s="41"/>
      <c r="H15" s="41"/>
      <c r="I15" s="145" t="s">
        <v>27</v>
      </c>
      <c r="J15" s="136" t="str">
        <f>IF('Rekapitulace stavby'!AN11="","",'Rekapitulace stavby'!AN11)</f>
        <v/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28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27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30</v>
      </c>
      <c r="E20" s="41"/>
      <c r="F20" s="41"/>
      <c r="G20" s="41"/>
      <c r="H20" s="41"/>
      <c r="I20" s="145" t="s">
        <v>26</v>
      </c>
      <c r="J20" s="136" t="s">
        <v>19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31</v>
      </c>
      <c r="F21" s="41"/>
      <c r="G21" s="41"/>
      <c r="H21" s="41"/>
      <c r="I21" s="145" t="s">
        <v>27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33</v>
      </c>
      <c r="E23" s="41"/>
      <c r="F23" s="41"/>
      <c r="G23" s="41"/>
      <c r="H23" s="41"/>
      <c r="I23" s="145" t="s">
        <v>26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34</v>
      </c>
      <c r="F24" s="41"/>
      <c r="G24" s="41"/>
      <c r="H24" s="41"/>
      <c r="I24" s="145" t="s">
        <v>27</v>
      </c>
      <c r="J24" s="136" t="s">
        <v>19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35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37</v>
      </c>
      <c r="E30" s="41"/>
      <c r="F30" s="41"/>
      <c r="G30" s="41"/>
      <c r="H30" s="41"/>
      <c r="I30" s="41"/>
      <c r="J30" s="156">
        <f>ROUND(J81,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39</v>
      </c>
      <c r="G32" s="41"/>
      <c r="H32" s="41"/>
      <c r="I32" s="157" t="s">
        <v>38</v>
      </c>
      <c r="J32" s="157" t="s">
        <v>40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41</v>
      </c>
      <c r="E33" s="145" t="s">
        <v>42</v>
      </c>
      <c r="F33" s="159">
        <f>ROUND((SUM(BE81:BE145)),  2)</f>
        <v>0</v>
      </c>
      <c r="G33" s="41"/>
      <c r="H33" s="41"/>
      <c r="I33" s="160">
        <v>0.20999999999999999</v>
      </c>
      <c r="J33" s="159">
        <f>ROUND(((SUM(BE81:BE145))*I33),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43</v>
      </c>
      <c r="F34" s="159">
        <f>ROUND((SUM(BF81:BF145)),  2)</f>
        <v>0</v>
      </c>
      <c r="G34" s="41"/>
      <c r="H34" s="41"/>
      <c r="I34" s="160">
        <v>0.12</v>
      </c>
      <c r="J34" s="159">
        <f>ROUND(((SUM(BF81:BF145))*I34),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44</v>
      </c>
      <c r="F35" s="159">
        <f>ROUND((SUM(BG81:BG145)),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45</v>
      </c>
      <c r="F36" s="159">
        <f>ROUND((SUM(BH81:BH145)),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ROUND((SUM(BI81:BI145)),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47</v>
      </c>
      <c r="E39" s="163"/>
      <c r="F39" s="163"/>
      <c r="G39" s="164" t="s">
        <v>48</v>
      </c>
      <c r="H39" s="165" t="s">
        <v>49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104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72" t="str">
        <f>E7</f>
        <v>Oprava zabezpečovacího zařízení v ŽST Dolní Bousov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100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03 - VON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1. 8. 2024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30</v>
      </c>
      <c r="J54" s="39" t="str">
        <f>E21</f>
        <v>Pavel Pospíšil, DiS.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28</v>
      </c>
      <c r="D55" s="43"/>
      <c r="E55" s="43"/>
      <c r="F55" s="30" t="str">
        <f>IF(E18="","",E18)</f>
        <v>Vyplň údaj</v>
      </c>
      <c r="G55" s="43"/>
      <c r="H55" s="43"/>
      <c r="I55" s="35" t="s">
        <v>33</v>
      </c>
      <c r="J55" s="39" t="str">
        <f>E24</f>
        <v>Signal Projekt, s.r.o.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105</v>
      </c>
      <c r="D57" s="174"/>
      <c r="E57" s="174"/>
      <c r="F57" s="174"/>
      <c r="G57" s="174"/>
      <c r="H57" s="174"/>
      <c r="I57" s="174"/>
      <c r="J57" s="175" t="s">
        <v>106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69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107</v>
      </c>
    </row>
    <row r="60" s="9" customFormat="1" ht="24.96" customHeight="1">
      <c r="A60" s="9"/>
      <c r="B60" s="177"/>
      <c r="C60" s="178"/>
      <c r="D60" s="179" t="s">
        <v>120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7"/>
      <c r="C61" s="178"/>
      <c r="D61" s="179" t="s">
        <v>1238</v>
      </c>
      <c r="E61" s="180"/>
      <c r="F61" s="180"/>
      <c r="G61" s="180"/>
      <c r="H61" s="180"/>
      <c r="I61" s="180"/>
      <c r="J61" s="181">
        <f>J135</f>
        <v>0</v>
      </c>
      <c r="K61" s="178"/>
      <c r="L61" s="18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121</v>
      </c>
      <c r="D68" s="43"/>
      <c r="E68" s="43"/>
      <c r="F68" s="43"/>
      <c r="G68" s="43"/>
      <c r="H68" s="43"/>
      <c r="I68" s="43"/>
      <c r="J68" s="43"/>
      <c r="K68" s="4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72" t="str">
        <f>E7</f>
        <v>Oprava zabezpečovacího zařízení v ŽST Dolní Bousov</v>
      </c>
      <c r="F71" s="35"/>
      <c r="G71" s="35"/>
      <c r="H71" s="35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100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03 - VON</v>
      </c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 xml:space="preserve"> </v>
      </c>
      <c r="G75" s="43"/>
      <c r="H75" s="43"/>
      <c r="I75" s="35" t="s">
        <v>23</v>
      </c>
      <c r="J75" s="75" t="str">
        <f>IF(J12="","",J12)</f>
        <v>1. 8. 2024</v>
      </c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5.15" customHeight="1">
      <c r="A77" s="41"/>
      <c r="B77" s="42"/>
      <c r="C77" s="35" t="s">
        <v>25</v>
      </c>
      <c r="D77" s="43"/>
      <c r="E77" s="43"/>
      <c r="F77" s="30" t="str">
        <f>E15</f>
        <v xml:space="preserve"> </v>
      </c>
      <c r="G77" s="43"/>
      <c r="H77" s="43"/>
      <c r="I77" s="35" t="s">
        <v>30</v>
      </c>
      <c r="J77" s="39" t="str">
        <f>E21</f>
        <v>Pavel Pospíšil, DiS.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28</v>
      </c>
      <c r="D78" s="43"/>
      <c r="E78" s="43"/>
      <c r="F78" s="30" t="str">
        <f>IF(E18="","",E18)</f>
        <v>Vyplň údaj</v>
      </c>
      <c r="G78" s="43"/>
      <c r="H78" s="43"/>
      <c r="I78" s="35" t="s">
        <v>33</v>
      </c>
      <c r="J78" s="39" t="str">
        <f>E24</f>
        <v>Signal Projekt, s.r.o.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1" customFormat="1" ht="29.28" customHeight="1">
      <c r="A80" s="188"/>
      <c r="B80" s="189"/>
      <c r="C80" s="190" t="s">
        <v>122</v>
      </c>
      <c r="D80" s="191" t="s">
        <v>56</v>
      </c>
      <c r="E80" s="191" t="s">
        <v>52</v>
      </c>
      <c r="F80" s="191" t="s">
        <v>53</v>
      </c>
      <c r="G80" s="191" t="s">
        <v>123</v>
      </c>
      <c r="H80" s="191" t="s">
        <v>124</v>
      </c>
      <c r="I80" s="191" t="s">
        <v>125</v>
      </c>
      <c r="J80" s="191" t="s">
        <v>106</v>
      </c>
      <c r="K80" s="192" t="s">
        <v>126</v>
      </c>
      <c r="L80" s="193"/>
      <c r="M80" s="95" t="s">
        <v>19</v>
      </c>
      <c r="N80" s="96" t="s">
        <v>41</v>
      </c>
      <c r="O80" s="96" t="s">
        <v>127</v>
      </c>
      <c r="P80" s="96" t="s">
        <v>128</v>
      </c>
      <c r="Q80" s="96" t="s">
        <v>129</v>
      </c>
      <c r="R80" s="96" t="s">
        <v>130</v>
      </c>
      <c r="S80" s="96" t="s">
        <v>131</v>
      </c>
      <c r="T80" s="97" t="s">
        <v>132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1"/>
      <c r="B81" s="42"/>
      <c r="C81" s="102" t="s">
        <v>133</v>
      </c>
      <c r="D81" s="43"/>
      <c r="E81" s="43"/>
      <c r="F81" s="43"/>
      <c r="G81" s="43"/>
      <c r="H81" s="43"/>
      <c r="I81" s="43"/>
      <c r="J81" s="194">
        <f>BK81</f>
        <v>0</v>
      </c>
      <c r="K81" s="43"/>
      <c r="L81" s="47"/>
      <c r="M81" s="98"/>
      <c r="N81" s="195"/>
      <c r="O81" s="99"/>
      <c r="P81" s="196">
        <f>P82+P135</f>
        <v>0</v>
      </c>
      <c r="Q81" s="99"/>
      <c r="R81" s="196">
        <f>R82+R135</f>
        <v>0</v>
      </c>
      <c r="S81" s="99"/>
      <c r="T81" s="197">
        <f>T82+T135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70</v>
      </c>
      <c r="AU81" s="20" t="s">
        <v>107</v>
      </c>
      <c r="BK81" s="198">
        <f>BK82+BK135</f>
        <v>0</v>
      </c>
    </row>
    <row r="82" s="12" customFormat="1" ht="25.92" customHeight="1">
      <c r="A82" s="12"/>
      <c r="B82" s="199"/>
      <c r="C82" s="200"/>
      <c r="D82" s="201" t="s">
        <v>70</v>
      </c>
      <c r="E82" s="202" t="s">
        <v>828</v>
      </c>
      <c r="F82" s="202" t="s">
        <v>829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SUM(P83:P134)</f>
        <v>0</v>
      </c>
      <c r="Q82" s="207"/>
      <c r="R82" s="208">
        <f>SUM(R83:R134)</f>
        <v>0</v>
      </c>
      <c r="S82" s="207"/>
      <c r="T82" s="209">
        <f>SUM(T83:T134)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153</v>
      </c>
      <c r="AT82" s="211" t="s">
        <v>70</v>
      </c>
      <c r="AU82" s="211" t="s">
        <v>71</v>
      </c>
      <c r="AY82" s="210" t="s">
        <v>135</v>
      </c>
      <c r="BK82" s="212">
        <f>SUM(BK83:BK134)</f>
        <v>0</v>
      </c>
    </row>
    <row r="83" s="2" customFormat="1" ht="44.25" customHeight="1">
      <c r="A83" s="41"/>
      <c r="B83" s="42"/>
      <c r="C83" s="229" t="s">
        <v>78</v>
      </c>
      <c r="D83" s="229" t="s">
        <v>145</v>
      </c>
      <c r="E83" s="230" t="s">
        <v>1239</v>
      </c>
      <c r="F83" s="231" t="s">
        <v>1240</v>
      </c>
      <c r="G83" s="232" t="s">
        <v>987</v>
      </c>
      <c r="H83" s="233">
        <v>18.899999999999999</v>
      </c>
      <c r="I83" s="234"/>
      <c r="J83" s="235">
        <f>ROUND(I83*H83,2)</f>
        <v>0</v>
      </c>
      <c r="K83" s="231" t="s">
        <v>142</v>
      </c>
      <c r="L83" s="47"/>
      <c r="M83" s="236" t="s">
        <v>19</v>
      </c>
      <c r="N83" s="237" t="s">
        <v>42</v>
      </c>
      <c r="O83" s="87"/>
      <c r="P83" s="225">
        <f>O83*H83</f>
        <v>0</v>
      </c>
      <c r="Q83" s="225">
        <v>0</v>
      </c>
      <c r="R83" s="225">
        <f>Q83*H83</f>
        <v>0</v>
      </c>
      <c r="S83" s="225">
        <v>0</v>
      </c>
      <c r="T83" s="226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27" t="s">
        <v>1241</v>
      </c>
      <c r="AT83" s="227" t="s">
        <v>145</v>
      </c>
      <c r="AU83" s="227" t="s">
        <v>78</v>
      </c>
      <c r="AY83" s="20" t="s">
        <v>135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20" t="s">
        <v>78</v>
      </c>
      <c r="BK83" s="228">
        <f>ROUND(I83*H83,2)</f>
        <v>0</v>
      </c>
      <c r="BL83" s="20" t="s">
        <v>1241</v>
      </c>
      <c r="BM83" s="227" t="s">
        <v>1242</v>
      </c>
    </row>
    <row r="84" s="2" customFormat="1" ht="44.25" customHeight="1">
      <c r="A84" s="41"/>
      <c r="B84" s="42"/>
      <c r="C84" s="229" t="s">
        <v>80</v>
      </c>
      <c r="D84" s="229" t="s">
        <v>145</v>
      </c>
      <c r="E84" s="230" t="s">
        <v>1243</v>
      </c>
      <c r="F84" s="231" t="s">
        <v>1244</v>
      </c>
      <c r="G84" s="232" t="s">
        <v>987</v>
      </c>
      <c r="H84" s="233">
        <v>25.800000000000001</v>
      </c>
      <c r="I84" s="234"/>
      <c r="J84" s="235">
        <f>ROUND(I84*H84,2)</f>
        <v>0</v>
      </c>
      <c r="K84" s="231" t="s">
        <v>142</v>
      </c>
      <c r="L84" s="47"/>
      <c r="M84" s="236" t="s">
        <v>19</v>
      </c>
      <c r="N84" s="237" t="s">
        <v>42</v>
      </c>
      <c r="O84" s="87"/>
      <c r="P84" s="225">
        <f>O84*H84</f>
        <v>0</v>
      </c>
      <c r="Q84" s="225">
        <v>0</v>
      </c>
      <c r="R84" s="225">
        <f>Q84*H84</f>
        <v>0</v>
      </c>
      <c r="S84" s="225">
        <v>0</v>
      </c>
      <c r="T84" s="226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27" t="s">
        <v>1241</v>
      </c>
      <c r="AT84" s="227" t="s">
        <v>145</v>
      </c>
      <c r="AU84" s="227" t="s">
        <v>78</v>
      </c>
      <c r="AY84" s="20" t="s">
        <v>135</v>
      </c>
      <c r="BE84" s="228">
        <f>IF(N84="základní",J84,0)</f>
        <v>0</v>
      </c>
      <c r="BF84" s="228">
        <f>IF(N84="snížená",J84,0)</f>
        <v>0</v>
      </c>
      <c r="BG84" s="228">
        <f>IF(N84="zákl. přenesená",J84,0)</f>
        <v>0</v>
      </c>
      <c r="BH84" s="228">
        <f>IF(N84="sníž. přenesená",J84,0)</f>
        <v>0</v>
      </c>
      <c r="BI84" s="228">
        <f>IF(N84="nulová",J84,0)</f>
        <v>0</v>
      </c>
      <c r="BJ84" s="20" t="s">
        <v>78</v>
      </c>
      <c r="BK84" s="228">
        <f>ROUND(I84*H84,2)</f>
        <v>0</v>
      </c>
      <c r="BL84" s="20" t="s">
        <v>1241</v>
      </c>
      <c r="BM84" s="227" t="s">
        <v>1245</v>
      </c>
    </row>
    <row r="85" s="13" customFormat="1">
      <c r="A85" s="13"/>
      <c r="B85" s="238"/>
      <c r="C85" s="239"/>
      <c r="D85" s="240" t="s">
        <v>272</v>
      </c>
      <c r="E85" s="241" t="s">
        <v>19</v>
      </c>
      <c r="F85" s="242" t="s">
        <v>1246</v>
      </c>
      <c r="G85" s="239"/>
      <c r="H85" s="241" t="s">
        <v>19</v>
      </c>
      <c r="I85" s="243"/>
      <c r="J85" s="239"/>
      <c r="K85" s="239"/>
      <c r="L85" s="244"/>
      <c r="M85" s="245"/>
      <c r="N85" s="246"/>
      <c r="O85" s="246"/>
      <c r="P85" s="246"/>
      <c r="Q85" s="246"/>
      <c r="R85" s="246"/>
      <c r="S85" s="246"/>
      <c r="T85" s="247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8" t="s">
        <v>272</v>
      </c>
      <c r="AU85" s="248" t="s">
        <v>78</v>
      </c>
      <c r="AV85" s="13" t="s">
        <v>78</v>
      </c>
      <c r="AW85" s="13" t="s">
        <v>32</v>
      </c>
      <c r="AX85" s="13" t="s">
        <v>71</v>
      </c>
      <c r="AY85" s="248" t="s">
        <v>135</v>
      </c>
    </row>
    <row r="86" s="13" customFormat="1">
      <c r="A86" s="13"/>
      <c r="B86" s="238"/>
      <c r="C86" s="239"/>
      <c r="D86" s="240" t="s">
        <v>272</v>
      </c>
      <c r="E86" s="241" t="s">
        <v>19</v>
      </c>
      <c r="F86" s="242" t="s">
        <v>1247</v>
      </c>
      <c r="G86" s="239"/>
      <c r="H86" s="241" t="s">
        <v>19</v>
      </c>
      <c r="I86" s="243"/>
      <c r="J86" s="239"/>
      <c r="K86" s="239"/>
      <c r="L86" s="244"/>
      <c r="M86" s="245"/>
      <c r="N86" s="246"/>
      <c r="O86" s="246"/>
      <c r="P86" s="246"/>
      <c r="Q86" s="246"/>
      <c r="R86" s="246"/>
      <c r="S86" s="246"/>
      <c r="T86" s="24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8" t="s">
        <v>272</v>
      </c>
      <c r="AU86" s="248" t="s">
        <v>78</v>
      </c>
      <c r="AV86" s="13" t="s">
        <v>78</v>
      </c>
      <c r="AW86" s="13" t="s">
        <v>32</v>
      </c>
      <c r="AX86" s="13" t="s">
        <v>71</v>
      </c>
      <c r="AY86" s="248" t="s">
        <v>135</v>
      </c>
    </row>
    <row r="87" s="14" customFormat="1">
      <c r="A87" s="14"/>
      <c r="B87" s="249"/>
      <c r="C87" s="250"/>
      <c r="D87" s="240" t="s">
        <v>272</v>
      </c>
      <c r="E87" s="251" t="s">
        <v>19</v>
      </c>
      <c r="F87" s="252" t="s">
        <v>1248</v>
      </c>
      <c r="G87" s="250"/>
      <c r="H87" s="253">
        <v>1.2</v>
      </c>
      <c r="I87" s="254"/>
      <c r="J87" s="250"/>
      <c r="K87" s="250"/>
      <c r="L87" s="255"/>
      <c r="M87" s="256"/>
      <c r="N87" s="257"/>
      <c r="O87" s="257"/>
      <c r="P87" s="257"/>
      <c r="Q87" s="257"/>
      <c r="R87" s="257"/>
      <c r="S87" s="257"/>
      <c r="T87" s="258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59" t="s">
        <v>272</v>
      </c>
      <c r="AU87" s="259" t="s">
        <v>78</v>
      </c>
      <c r="AV87" s="14" t="s">
        <v>80</v>
      </c>
      <c r="AW87" s="14" t="s">
        <v>32</v>
      </c>
      <c r="AX87" s="14" t="s">
        <v>71</v>
      </c>
      <c r="AY87" s="259" t="s">
        <v>135</v>
      </c>
    </row>
    <row r="88" s="13" customFormat="1">
      <c r="A88" s="13"/>
      <c r="B88" s="238"/>
      <c r="C88" s="239"/>
      <c r="D88" s="240" t="s">
        <v>272</v>
      </c>
      <c r="E88" s="241" t="s">
        <v>19</v>
      </c>
      <c r="F88" s="242" t="s">
        <v>1249</v>
      </c>
      <c r="G88" s="239"/>
      <c r="H88" s="241" t="s">
        <v>19</v>
      </c>
      <c r="I88" s="243"/>
      <c r="J88" s="239"/>
      <c r="K88" s="239"/>
      <c r="L88" s="244"/>
      <c r="M88" s="245"/>
      <c r="N88" s="246"/>
      <c r="O88" s="246"/>
      <c r="P88" s="246"/>
      <c r="Q88" s="246"/>
      <c r="R88" s="246"/>
      <c r="S88" s="246"/>
      <c r="T88" s="24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8" t="s">
        <v>272</v>
      </c>
      <c r="AU88" s="248" t="s">
        <v>78</v>
      </c>
      <c r="AV88" s="13" t="s">
        <v>78</v>
      </c>
      <c r="AW88" s="13" t="s">
        <v>32</v>
      </c>
      <c r="AX88" s="13" t="s">
        <v>71</v>
      </c>
      <c r="AY88" s="248" t="s">
        <v>135</v>
      </c>
    </row>
    <row r="89" s="14" customFormat="1">
      <c r="A89" s="14"/>
      <c r="B89" s="249"/>
      <c r="C89" s="250"/>
      <c r="D89" s="240" t="s">
        <v>272</v>
      </c>
      <c r="E89" s="251" t="s">
        <v>19</v>
      </c>
      <c r="F89" s="252" t="s">
        <v>1250</v>
      </c>
      <c r="G89" s="250"/>
      <c r="H89" s="253">
        <v>0.10000000000000001</v>
      </c>
      <c r="I89" s="254"/>
      <c r="J89" s="250"/>
      <c r="K89" s="250"/>
      <c r="L89" s="255"/>
      <c r="M89" s="256"/>
      <c r="N89" s="257"/>
      <c r="O89" s="257"/>
      <c r="P89" s="257"/>
      <c r="Q89" s="257"/>
      <c r="R89" s="257"/>
      <c r="S89" s="257"/>
      <c r="T89" s="258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59" t="s">
        <v>272</v>
      </c>
      <c r="AU89" s="259" t="s">
        <v>78</v>
      </c>
      <c r="AV89" s="14" t="s">
        <v>80</v>
      </c>
      <c r="AW89" s="14" t="s">
        <v>32</v>
      </c>
      <c r="AX89" s="14" t="s">
        <v>71</v>
      </c>
      <c r="AY89" s="259" t="s">
        <v>135</v>
      </c>
    </row>
    <row r="90" s="13" customFormat="1">
      <c r="A90" s="13"/>
      <c r="B90" s="238"/>
      <c r="C90" s="239"/>
      <c r="D90" s="240" t="s">
        <v>272</v>
      </c>
      <c r="E90" s="241" t="s">
        <v>19</v>
      </c>
      <c r="F90" s="242" t="s">
        <v>1251</v>
      </c>
      <c r="G90" s="239"/>
      <c r="H90" s="241" t="s">
        <v>19</v>
      </c>
      <c r="I90" s="243"/>
      <c r="J90" s="239"/>
      <c r="K90" s="239"/>
      <c r="L90" s="244"/>
      <c r="M90" s="245"/>
      <c r="N90" s="246"/>
      <c r="O90" s="246"/>
      <c r="P90" s="246"/>
      <c r="Q90" s="246"/>
      <c r="R90" s="246"/>
      <c r="S90" s="246"/>
      <c r="T90" s="24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8" t="s">
        <v>272</v>
      </c>
      <c r="AU90" s="248" t="s">
        <v>78</v>
      </c>
      <c r="AV90" s="13" t="s">
        <v>78</v>
      </c>
      <c r="AW90" s="13" t="s">
        <v>32</v>
      </c>
      <c r="AX90" s="13" t="s">
        <v>71</v>
      </c>
      <c r="AY90" s="248" t="s">
        <v>135</v>
      </c>
    </row>
    <row r="91" s="14" customFormat="1">
      <c r="A91" s="14"/>
      <c r="B91" s="249"/>
      <c r="C91" s="250"/>
      <c r="D91" s="240" t="s">
        <v>272</v>
      </c>
      <c r="E91" s="251" t="s">
        <v>19</v>
      </c>
      <c r="F91" s="252" t="s">
        <v>1252</v>
      </c>
      <c r="G91" s="250"/>
      <c r="H91" s="253">
        <v>20.5</v>
      </c>
      <c r="I91" s="254"/>
      <c r="J91" s="250"/>
      <c r="K91" s="250"/>
      <c r="L91" s="255"/>
      <c r="M91" s="256"/>
      <c r="N91" s="257"/>
      <c r="O91" s="257"/>
      <c r="P91" s="257"/>
      <c r="Q91" s="257"/>
      <c r="R91" s="257"/>
      <c r="S91" s="257"/>
      <c r="T91" s="25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59" t="s">
        <v>272</v>
      </c>
      <c r="AU91" s="259" t="s">
        <v>78</v>
      </c>
      <c r="AV91" s="14" t="s">
        <v>80</v>
      </c>
      <c r="AW91" s="14" t="s">
        <v>32</v>
      </c>
      <c r="AX91" s="14" t="s">
        <v>71</v>
      </c>
      <c r="AY91" s="259" t="s">
        <v>135</v>
      </c>
    </row>
    <row r="92" s="13" customFormat="1">
      <c r="A92" s="13"/>
      <c r="B92" s="238"/>
      <c r="C92" s="239"/>
      <c r="D92" s="240" t="s">
        <v>272</v>
      </c>
      <c r="E92" s="241" t="s">
        <v>19</v>
      </c>
      <c r="F92" s="242" t="s">
        <v>1253</v>
      </c>
      <c r="G92" s="239"/>
      <c r="H92" s="241" t="s">
        <v>19</v>
      </c>
      <c r="I92" s="243"/>
      <c r="J92" s="239"/>
      <c r="K92" s="239"/>
      <c r="L92" s="244"/>
      <c r="M92" s="245"/>
      <c r="N92" s="246"/>
      <c r="O92" s="246"/>
      <c r="P92" s="246"/>
      <c r="Q92" s="246"/>
      <c r="R92" s="246"/>
      <c r="S92" s="246"/>
      <c r="T92" s="247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8" t="s">
        <v>272</v>
      </c>
      <c r="AU92" s="248" t="s">
        <v>78</v>
      </c>
      <c r="AV92" s="13" t="s">
        <v>78</v>
      </c>
      <c r="AW92" s="13" t="s">
        <v>32</v>
      </c>
      <c r="AX92" s="13" t="s">
        <v>71</v>
      </c>
      <c r="AY92" s="248" t="s">
        <v>135</v>
      </c>
    </row>
    <row r="93" s="14" customFormat="1">
      <c r="A93" s="14"/>
      <c r="B93" s="249"/>
      <c r="C93" s="250"/>
      <c r="D93" s="240" t="s">
        <v>272</v>
      </c>
      <c r="E93" s="251" t="s">
        <v>19</v>
      </c>
      <c r="F93" s="252" t="s">
        <v>153</v>
      </c>
      <c r="G93" s="250"/>
      <c r="H93" s="253">
        <v>4</v>
      </c>
      <c r="I93" s="254"/>
      <c r="J93" s="250"/>
      <c r="K93" s="250"/>
      <c r="L93" s="255"/>
      <c r="M93" s="256"/>
      <c r="N93" s="257"/>
      <c r="O93" s="257"/>
      <c r="P93" s="257"/>
      <c r="Q93" s="257"/>
      <c r="R93" s="257"/>
      <c r="S93" s="257"/>
      <c r="T93" s="258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9" t="s">
        <v>272</v>
      </c>
      <c r="AU93" s="259" t="s">
        <v>78</v>
      </c>
      <c r="AV93" s="14" t="s">
        <v>80</v>
      </c>
      <c r="AW93" s="14" t="s">
        <v>32</v>
      </c>
      <c r="AX93" s="14" t="s">
        <v>71</v>
      </c>
      <c r="AY93" s="259" t="s">
        <v>135</v>
      </c>
    </row>
    <row r="94" s="15" customFormat="1">
      <c r="A94" s="15"/>
      <c r="B94" s="260"/>
      <c r="C94" s="261"/>
      <c r="D94" s="240" t="s">
        <v>272</v>
      </c>
      <c r="E94" s="262" t="s">
        <v>19</v>
      </c>
      <c r="F94" s="263" t="s">
        <v>274</v>
      </c>
      <c r="G94" s="261"/>
      <c r="H94" s="264">
        <v>25.800000000000001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70" t="s">
        <v>272</v>
      </c>
      <c r="AU94" s="270" t="s">
        <v>78</v>
      </c>
      <c r="AV94" s="15" t="s">
        <v>153</v>
      </c>
      <c r="AW94" s="15" t="s">
        <v>32</v>
      </c>
      <c r="AX94" s="15" t="s">
        <v>78</v>
      </c>
      <c r="AY94" s="270" t="s">
        <v>135</v>
      </c>
    </row>
    <row r="95" s="2" customFormat="1" ht="49.05" customHeight="1">
      <c r="A95" s="41"/>
      <c r="B95" s="42"/>
      <c r="C95" s="229" t="s">
        <v>149</v>
      </c>
      <c r="D95" s="229" t="s">
        <v>145</v>
      </c>
      <c r="E95" s="230" t="s">
        <v>1254</v>
      </c>
      <c r="F95" s="231" t="s">
        <v>1255</v>
      </c>
      <c r="G95" s="232" t="s">
        <v>987</v>
      </c>
      <c r="H95" s="233">
        <v>13.710000000000001</v>
      </c>
      <c r="I95" s="234"/>
      <c r="J95" s="235">
        <f>ROUND(I95*H95,2)</f>
        <v>0</v>
      </c>
      <c r="K95" s="231" t="s">
        <v>142</v>
      </c>
      <c r="L95" s="47"/>
      <c r="M95" s="236" t="s">
        <v>19</v>
      </c>
      <c r="N95" s="237" t="s">
        <v>42</v>
      </c>
      <c r="O95" s="87"/>
      <c r="P95" s="225">
        <f>O95*H95</f>
        <v>0</v>
      </c>
      <c r="Q95" s="225">
        <v>0</v>
      </c>
      <c r="R95" s="225">
        <f>Q95*H95</f>
        <v>0</v>
      </c>
      <c r="S95" s="225">
        <v>0</v>
      </c>
      <c r="T95" s="22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7" t="s">
        <v>1241</v>
      </c>
      <c r="AT95" s="227" t="s">
        <v>145</v>
      </c>
      <c r="AU95" s="227" t="s">
        <v>78</v>
      </c>
      <c r="AY95" s="20" t="s">
        <v>135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78</v>
      </c>
      <c r="BK95" s="228">
        <f>ROUND(I95*H95,2)</f>
        <v>0</v>
      </c>
      <c r="BL95" s="20" t="s">
        <v>1241</v>
      </c>
      <c r="BM95" s="227" t="s">
        <v>1256</v>
      </c>
    </row>
    <row r="96" s="13" customFormat="1">
      <c r="A96" s="13"/>
      <c r="B96" s="238"/>
      <c r="C96" s="239"/>
      <c r="D96" s="240" t="s">
        <v>272</v>
      </c>
      <c r="E96" s="241" t="s">
        <v>19</v>
      </c>
      <c r="F96" s="242" t="s">
        <v>1246</v>
      </c>
      <c r="G96" s="239"/>
      <c r="H96" s="241" t="s">
        <v>19</v>
      </c>
      <c r="I96" s="243"/>
      <c r="J96" s="239"/>
      <c r="K96" s="239"/>
      <c r="L96" s="244"/>
      <c r="M96" s="245"/>
      <c r="N96" s="246"/>
      <c r="O96" s="246"/>
      <c r="P96" s="246"/>
      <c r="Q96" s="246"/>
      <c r="R96" s="246"/>
      <c r="S96" s="246"/>
      <c r="T96" s="24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8" t="s">
        <v>272</v>
      </c>
      <c r="AU96" s="248" t="s">
        <v>78</v>
      </c>
      <c r="AV96" s="13" t="s">
        <v>78</v>
      </c>
      <c r="AW96" s="13" t="s">
        <v>32</v>
      </c>
      <c r="AX96" s="13" t="s">
        <v>71</v>
      </c>
      <c r="AY96" s="248" t="s">
        <v>135</v>
      </c>
    </row>
    <row r="97" s="13" customFormat="1">
      <c r="A97" s="13"/>
      <c r="B97" s="238"/>
      <c r="C97" s="239"/>
      <c r="D97" s="240" t="s">
        <v>272</v>
      </c>
      <c r="E97" s="241" t="s">
        <v>19</v>
      </c>
      <c r="F97" s="242" t="s">
        <v>1257</v>
      </c>
      <c r="G97" s="239"/>
      <c r="H97" s="241" t="s">
        <v>19</v>
      </c>
      <c r="I97" s="243"/>
      <c r="J97" s="239"/>
      <c r="K97" s="239"/>
      <c r="L97" s="244"/>
      <c r="M97" s="245"/>
      <c r="N97" s="246"/>
      <c r="O97" s="246"/>
      <c r="P97" s="246"/>
      <c r="Q97" s="246"/>
      <c r="R97" s="246"/>
      <c r="S97" s="246"/>
      <c r="T97" s="24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8" t="s">
        <v>272</v>
      </c>
      <c r="AU97" s="248" t="s">
        <v>78</v>
      </c>
      <c r="AV97" s="13" t="s">
        <v>78</v>
      </c>
      <c r="AW97" s="13" t="s">
        <v>32</v>
      </c>
      <c r="AX97" s="13" t="s">
        <v>71</v>
      </c>
      <c r="AY97" s="248" t="s">
        <v>135</v>
      </c>
    </row>
    <row r="98" s="14" customFormat="1">
      <c r="A98" s="14"/>
      <c r="B98" s="249"/>
      <c r="C98" s="250"/>
      <c r="D98" s="240" t="s">
        <v>272</v>
      </c>
      <c r="E98" s="251" t="s">
        <v>19</v>
      </c>
      <c r="F98" s="252" t="s">
        <v>1258</v>
      </c>
      <c r="G98" s="250"/>
      <c r="H98" s="253">
        <v>0.059999999999999998</v>
      </c>
      <c r="I98" s="254"/>
      <c r="J98" s="250"/>
      <c r="K98" s="250"/>
      <c r="L98" s="255"/>
      <c r="M98" s="256"/>
      <c r="N98" s="257"/>
      <c r="O98" s="257"/>
      <c r="P98" s="257"/>
      <c r="Q98" s="257"/>
      <c r="R98" s="257"/>
      <c r="S98" s="257"/>
      <c r="T98" s="25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9" t="s">
        <v>272</v>
      </c>
      <c r="AU98" s="259" t="s">
        <v>78</v>
      </c>
      <c r="AV98" s="14" t="s">
        <v>80</v>
      </c>
      <c r="AW98" s="14" t="s">
        <v>32</v>
      </c>
      <c r="AX98" s="14" t="s">
        <v>71</v>
      </c>
      <c r="AY98" s="259" t="s">
        <v>135</v>
      </c>
    </row>
    <row r="99" s="13" customFormat="1">
      <c r="A99" s="13"/>
      <c r="B99" s="238"/>
      <c r="C99" s="239"/>
      <c r="D99" s="240" t="s">
        <v>272</v>
      </c>
      <c r="E99" s="241" t="s">
        <v>19</v>
      </c>
      <c r="F99" s="242" t="s">
        <v>1259</v>
      </c>
      <c r="G99" s="239"/>
      <c r="H99" s="241" t="s">
        <v>19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8" t="s">
        <v>272</v>
      </c>
      <c r="AU99" s="248" t="s">
        <v>78</v>
      </c>
      <c r="AV99" s="13" t="s">
        <v>78</v>
      </c>
      <c r="AW99" s="13" t="s">
        <v>32</v>
      </c>
      <c r="AX99" s="13" t="s">
        <v>71</v>
      </c>
      <c r="AY99" s="248" t="s">
        <v>135</v>
      </c>
    </row>
    <row r="100" s="14" customFormat="1">
      <c r="A100" s="14"/>
      <c r="B100" s="249"/>
      <c r="C100" s="250"/>
      <c r="D100" s="240" t="s">
        <v>272</v>
      </c>
      <c r="E100" s="251" t="s">
        <v>19</v>
      </c>
      <c r="F100" s="252" t="s">
        <v>1260</v>
      </c>
      <c r="G100" s="250"/>
      <c r="H100" s="253">
        <v>0.070000000000000007</v>
      </c>
      <c r="I100" s="254"/>
      <c r="J100" s="250"/>
      <c r="K100" s="250"/>
      <c r="L100" s="255"/>
      <c r="M100" s="256"/>
      <c r="N100" s="257"/>
      <c r="O100" s="257"/>
      <c r="P100" s="257"/>
      <c r="Q100" s="257"/>
      <c r="R100" s="257"/>
      <c r="S100" s="257"/>
      <c r="T100" s="258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9" t="s">
        <v>272</v>
      </c>
      <c r="AU100" s="259" t="s">
        <v>78</v>
      </c>
      <c r="AV100" s="14" t="s">
        <v>80</v>
      </c>
      <c r="AW100" s="14" t="s">
        <v>32</v>
      </c>
      <c r="AX100" s="14" t="s">
        <v>71</v>
      </c>
      <c r="AY100" s="259" t="s">
        <v>135</v>
      </c>
    </row>
    <row r="101" s="13" customFormat="1">
      <c r="A101" s="13"/>
      <c r="B101" s="238"/>
      <c r="C101" s="239"/>
      <c r="D101" s="240" t="s">
        <v>272</v>
      </c>
      <c r="E101" s="241" t="s">
        <v>19</v>
      </c>
      <c r="F101" s="242" t="s">
        <v>1247</v>
      </c>
      <c r="G101" s="239"/>
      <c r="H101" s="241" t="s">
        <v>19</v>
      </c>
      <c r="I101" s="243"/>
      <c r="J101" s="239"/>
      <c r="K101" s="239"/>
      <c r="L101" s="244"/>
      <c r="M101" s="245"/>
      <c r="N101" s="246"/>
      <c r="O101" s="246"/>
      <c r="P101" s="246"/>
      <c r="Q101" s="246"/>
      <c r="R101" s="246"/>
      <c r="S101" s="246"/>
      <c r="T101" s="24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8" t="s">
        <v>272</v>
      </c>
      <c r="AU101" s="248" t="s">
        <v>78</v>
      </c>
      <c r="AV101" s="13" t="s">
        <v>78</v>
      </c>
      <c r="AW101" s="13" t="s">
        <v>32</v>
      </c>
      <c r="AX101" s="13" t="s">
        <v>71</v>
      </c>
      <c r="AY101" s="248" t="s">
        <v>135</v>
      </c>
    </row>
    <row r="102" s="14" customFormat="1">
      <c r="A102" s="14"/>
      <c r="B102" s="249"/>
      <c r="C102" s="250"/>
      <c r="D102" s="240" t="s">
        <v>272</v>
      </c>
      <c r="E102" s="251" t="s">
        <v>19</v>
      </c>
      <c r="F102" s="252" t="s">
        <v>1248</v>
      </c>
      <c r="G102" s="250"/>
      <c r="H102" s="253">
        <v>1.2</v>
      </c>
      <c r="I102" s="254"/>
      <c r="J102" s="250"/>
      <c r="K102" s="250"/>
      <c r="L102" s="255"/>
      <c r="M102" s="256"/>
      <c r="N102" s="257"/>
      <c r="O102" s="257"/>
      <c r="P102" s="257"/>
      <c r="Q102" s="257"/>
      <c r="R102" s="257"/>
      <c r="S102" s="257"/>
      <c r="T102" s="258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9" t="s">
        <v>272</v>
      </c>
      <c r="AU102" s="259" t="s">
        <v>78</v>
      </c>
      <c r="AV102" s="14" t="s">
        <v>80</v>
      </c>
      <c r="AW102" s="14" t="s">
        <v>32</v>
      </c>
      <c r="AX102" s="14" t="s">
        <v>71</v>
      </c>
      <c r="AY102" s="259" t="s">
        <v>135</v>
      </c>
    </row>
    <row r="103" s="13" customFormat="1">
      <c r="A103" s="13"/>
      <c r="B103" s="238"/>
      <c r="C103" s="239"/>
      <c r="D103" s="240" t="s">
        <v>272</v>
      </c>
      <c r="E103" s="241" t="s">
        <v>19</v>
      </c>
      <c r="F103" s="242" t="s">
        <v>1261</v>
      </c>
      <c r="G103" s="239"/>
      <c r="H103" s="241" t="s">
        <v>19</v>
      </c>
      <c r="I103" s="243"/>
      <c r="J103" s="239"/>
      <c r="K103" s="239"/>
      <c r="L103" s="244"/>
      <c r="M103" s="245"/>
      <c r="N103" s="246"/>
      <c r="O103" s="246"/>
      <c r="P103" s="246"/>
      <c r="Q103" s="246"/>
      <c r="R103" s="246"/>
      <c r="S103" s="246"/>
      <c r="T103" s="247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8" t="s">
        <v>272</v>
      </c>
      <c r="AU103" s="248" t="s">
        <v>78</v>
      </c>
      <c r="AV103" s="13" t="s">
        <v>78</v>
      </c>
      <c r="AW103" s="13" t="s">
        <v>32</v>
      </c>
      <c r="AX103" s="13" t="s">
        <v>71</v>
      </c>
      <c r="AY103" s="248" t="s">
        <v>135</v>
      </c>
    </row>
    <row r="104" s="14" customFormat="1">
      <c r="A104" s="14"/>
      <c r="B104" s="249"/>
      <c r="C104" s="250"/>
      <c r="D104" s="240" t="s">
        <v>272</v>
      </c>
      <c r="E104" s="251" t="s">
        <v>19</v>
      </c>
      <c r="F104" s="252" t="s">
        <v>1262</v>
      </c>
      <c r="G104" s="250"/>
      <c r="H104" s="253">
        <v>0.40000000000000002</v>
      </c>
      <c r="I104" s="254"/>
      <c r="J104" s="250"/>
      <c r="K104" s="250"/>
      <c r="L104" s="255"/>
      <c r="M104" s="256"/>
      <c r="N104" s="257"/>
      <c r="O104" s="257"/>
      <c r="P104" s="257"/>
      <c r="Q104" s="257"/>
      <c r="R104" s="257"/>
      <c r="S104" s="257"/>
      <c r="T104" s="25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9" t="s">
        <v>272</v>
      </c>
      <c r="AU104" s="259" t="s">
        <v>78</v>
      </c>
      <c r="AV104" s="14" t="s">
        <v>80</v>
      </c>
      <c r="AW104" s="14" t="s">
        <v>32</v>
      </c>
      <c r="AX104" s="14" t="s">
        <v>71</v>
      </c>
      <c r="AY104" s="259" t="s">
        <v>135</v>
      </c>
    </row>
    <row r="105" s="13" customFormat="1">
      <c r="A105" s="13"/>
      <c r="B105" s="238"/>
      <c r="C105" s="239"/>
      <c r="D105" s="240" t="s">
        <v>272</v>
      </c>
      <c r="E105" s="241" t="s">
        <v>19</v>
      </c>
      <c r="F105" s="242" t="s">
        <v>1263</v>
      </c>
      <c r="G105" s="239"/>
      <c r="H105" s="241" t="s">
        <v>19</v>
      </c>
      <c r="I105" s="243"/>
      <c r="J105" s="239"/>
      <c r="K105" s="239"/>
      <c r="L105" s="244"/>
      <c r="M105" s="245"/>
      <c r="N105" s="246"/>
      <c r="O105" s="246"/>
      <c r="P105" s="246"/>
      <c r="Q105" s="246"/>
      <c r="R105" s="246"/>
      <c r="S105" s="246"/>
      <c r="T105" s="247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8" t="s">
        <v>272</v>
      </c>
      <c r="AU105" s="248" t="s">
        <v>78</v>
      </c>
      <c r="AV105" s="13" t="s">
        <v>78</v>
      </c>
      <c r="AW105" s="13" t="s">
        <v>32</v>
      </c>
      <c r="AX105" s="13" t="s">
        <v>71</v>
      </c>
      <c r="AY105" s="248" t="s">
        <v>135</v>
      </c>
    </row>
    <row r="106" s="14" customFormat="1">
      <c r="A106" s="14"/>
      <c r="B106" s="249"/>
      <c r="C106" s="250"/>
      <c r="D106" s="240" t="s">
        <v>272</v>
      </c>
      <c r="E106" s="251" t="s">
        <v>19</v>
      </c>
      <c r="F106" s="252" t="s">
        <v>1264</v>
      </c>
      <c r="G106" s="250"/>
      <c r="H106" s="253">
        <v>0.050000000000000003</v>
      </c>
      <c r="I106" s="254"/>
      <c r="J106" s="250"/>
      <c r="K106" s="250"/>
      <c r="L106" s="255"/>
      <c r="M106" s="256"/>
      <c r="N106" s="257"/>
      <c r="O106" s="257"/>
      <c r="P106" s="257"/>
      <c r="Q106" s="257"/>
      <c r="R106" s="257"/>
      <c r="S106" s="257"/>
      <c r="T106" s="258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9" t="s">
        <v>272</v>
      </c>
      <c r="AU106" s="259" t="s">
        <v>78</v>
      </c>
      <c r="AV106" s="14" t="s">
        <v>80</v>
      </c>
      <c r="AW106" s="14" t="s">
        <v>32</v>
      </c>
      <c r="AX106" s="14" t="s">
        <v>71</v>
      </c>
      <c r="AY106" s="259" t="s">
        <v>135</v>
      </c>
    </row>
    <row r="107" s="13" customFormat="1">
      <c r="A107" s="13"/>
      <c r="B107" s="238"/>
      <c r="C107" s="239"/>
      <c r="D107" s="240" t="s">
        <v>272</v>
      </c>
      <c r="E107" s="241" t="s">
        <v>19</v>
      </c>
      <c r="F107" s="242" t="s">
        <v>1265</v>
      </c>
      <c r="G107" s="239"/>
      <c r="H107" s="241" t="s">
        <v>19</v>
      </c>
      <c r="I107" s="243"/>
      <c r="J107" s="239"/>
      <c r="K107" s="239"/>
      <c r="L107" s="244"/>
      <c r="M107" s="245"/>
      <c r="N107" s="246"/>
      <c r="O107" s="246"/>
      <c r="P107" s="246"/>
      <c r="Q107" s="246"/>
      <c r="R107" s="246"/>
      <c r="S107" s="246"/>
      <c r="T107" s="24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8" t="s">
        <v>272</v>
      </c>
      <c r="AU107" s="248" t="s">
        <v>78</v>
      </c>
      <c r="AV107" s="13" t="s">
        <v>78</v>
      </c>
      <c r="AW107" s="13" t="s">
        <v>32</v>
      </c>
      <c r="AX107" s="13" t="s">
        <v>71</v>
      </c>
      <c r="AY107" s="248" t="s">
        <v>135</v>
      </c>
    </row>
    <row r="108" s="14" customFormat="1">
      <c r="A108" s="14"/>
      <c r="B108" s="249"/>
      <c r="C108" s="250"/>
      <c r="D108" s="240" t="s">
        <v>272</v>
      </c>
      <c r="E108" s="251" t="s">
        <v>19</v>
      </c>
      <c r="F108" s="252" t="s">
        <v>80</v>
      </c>
      <c r="G108" s="250"/>
      <c r="H108" s="253">
        <v>2</v>
      </c>
      <c r="I108" s="254"/>
      <c r="J108" s="250"/>
      <c r="K108" s="250"/>
      <c r="L108" s="255"/>
      <c r="M108" s="256"/>
      <c r="N108" s="257"/>
      <c r="O108" s="257"/>
      <c r="P108" s="257"/>
      <c r="Q108" s="257"/>
      <c r="R108" s="257"/>
      <c r="S108" s="257"/>
      <c r="T108" s="25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9" t="s">
        <v>272</v>
      </c>
      <c r="AU108" s="259" t="s">
        <v>78</v>
      </c>
      <c r="AV108" s="14" t="s">
        <v>80</v>
      </c>
      <c r="AW108" s="14" t="s">
        <v>32</v>
      </c>
      <c r="AX108" s="14" t="s">
        <v>71</v>
      </c>
      <c r="AY108" s="259" t="s">
        <v>135</v>
      </c>
    </row>
    <row r="109" s="13" customFormat="1">
      <c r="A109" s="13"/>
      <c r="B109" s="238"/>
      <c r="C109" s="239"/>
      <c r="D109" s="240" t="s">
        <v>272</v>
      </c>
      <c r="E109" s="241" t="s">
        <v>19</v>
      </c>
      <c r="F109" s="242" t="s">
        <v>1266</v>
      </c>
      <c r="G109" s="239"/>
      <c r="H109" s="241" t="s">
        <v>19</v>
      </c>
      <c r="I109" s="243"/>
      <c r="J109" s="239"/>
      <c r="K109" s="239"/>
      <c r="L109" s="244"/>
      <c r="M109" s="245"/>
      <c r="N109" s="246"/>
      <c r="O109" s="246"/>
      <c r="P109" s="246"/>
      <c r="Q109" s="246"/>
      <c r="R109" s="246"/>
      <c r="S109" s="246"/>
      <c r="T109" s="24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8" t="s">
        <v>272</v>
      </c>
      <c r="AU109" s="248" t="s">
        <v>78</v>
      </c>
      <c r="AV109" s="13" t="s">
        <v>78</v>
      </c>
      <c r="AW109" s="13" t="s">
        <v>32</v>
      </c>
      <c r="AX109" s="13" t="s">
        <v>71</v>
      </c>
      <c r="AY109" s="248" t="s">
        <v>135</v>
      </c>
    </row>
    <row r="110" s="14" customFormat="1">
      <c r="A110" s="14"/>
      <c r="B110" s="249"/>
      <c r="C110" s="250"/>
      <c r="D110" s="240" t="s">
        <v>272</v>
      </c>
      <c r="E110" s="251" t="s">
        <v>19</v>
      </c>
      <c r="F110" s="252" t="s">
        <v>1267</v>
      </c>
      <c r="G110" s="250"/>
      <c r="H110" s="253">
        <v>0.089999999999999997</v>
      </c>
      <c r="I110" s="254"/>
      <c r="J110" s="250"/>
      <c r="K110" s="250"/>
      <c r="L110" s="255"/>
      <c r="M110" s="256"/>
      <c r="N110" s="257"/>
      <c r="O110" s="257"/>
      <c r="P110" s="257"/>
      <c r="Q110" s="257"/>
      <c r="R110" s="257"/>
      <c r="S110" s="257"/>
      <c r="T110" s="258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9" t="s">
        <v>272</v>
      </c>
      <c r="AU110" s="259" t="s">
        <v>78</v>
      </c>
      <c r="AV110" s="14" t="s">
        <v>80</v>
      </c>
      <c r="AW110" s="14" t="s">
        <v>32</v>
      </c>
      <c r="AX110" s="14" t="s">
        <v>71</v>
      </c>
      <c r="AY110" s="259" t="s">
        <v>135</v>
      </c>
    </row>
    <row r="111" s="13" customFormat="1">
      <c r="A111" s="13"/>
      <c r="B111" s="238"/>
      <c r="C111" s="239"/>
      <c r="D111" s="240" t="s">
        <v>272</v>
      </c>
      <c r="E111" s="241" t="s">
        <v>19</v>
      </c>
      <c r="F111" s="242" t="s">
        <v>1268</v>
      </c>
      <c r="G111" s="239"/>
      <c r="H111" s="241" t="s">
        <v>19</v>
      </c>
      <c r="I111" s="243"/>
      <c r="J111" s="239"/>
      <c r="K111" s="239"/>
      <c r="L111" s="244"/>
      <c r="M111" s="245"/>
      <c r="N111" s="246"/>
      <c r="O111" s="246"/>
      <c r="P111" s="246"/>
      <c r="Q111" s="246"/>
      <c r="R111" s="246"/>
      <c r="S111" s="246"/>
      <c r="T111" s="24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8" t="s">
        <v>272</v>
      </c>
      <c r="AU111" s="248" t="s">
        <v>78</v>
      </c>
      <c r="AV111" s="13" t="s">
        <v>78</v>
      </c>
      <c r="AW111" s="13" t="s">
        <v>32</v>
      </c>
      <c r="AX111" s="13" t="s">
        <v>71</v>
      </c>
      <c r="AY111" s="248" t="s">
        <v>135</v>
      </c>
    </row>
    <row r="112" s="14" customFormat="1">
      <c r="A112" s="14"/>
      <c r="B112" s="249"/>
      <c r="C112" s="250"/>
      <c r="D112" s="240" t="s">
        <v>272</v>
      </c>
      <c r="E112" s="251" t="s">
        <v>19</v>
      </c>
      <c r="F112" s="252" t="s">
        <v>153</v>
      </c>
      <c r="G112" s="250"/>
      <c r="H112" s="253">
        <v>4</v>
      </c>
      <c r="I112" s="254"/>
      <c r="J112" s="250"/>
      <c r="K112" s="250"/>
      <c r="L112" s="255"/>
      <c r="M112" s="256"/>
      <c r="N112" s="257"/>
      <c r="O112" s="257"/>
      <c r="P112" s="257"/>
      <c r="Q112" s="257"/>
      <c r="R112" s="257"/>
      <c r="S112" s="257"/>
      <c r="T112" s="25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9" t="s">
        <v>272</v>
      </c>
      <c r="AU112" s="259" t="s">
        <v>78</v>
      </c>
      <c r="AV112" s="14" t="s">
        <v>80</v>
      </c>
      <c r="AW112" s="14" t="s">
        <v>32</v>
      </c>
      <c r="AX112" s="14" t="s">
        <v>71</v>
      </c>
      <c r="AY112" s="259" t="s">
        <v>135</v>
      </c>
    </row>
    <row r="113" s="13" customFormat="1">
      <c r="A113" s="13"/>
      <c r="B113" s="238"/>
      <c r="C113" s="239"/>
      <c r="D113" s="240" t="s">
        <v>272</v>
      </c>
      <c r="E113" s="241" t="s">
        <v>19</v>
      </c>
      <c r="F113" s="242" t="s">
        <v>1269</v>
      </c>
      <c r="G113" s="239"/>
      <c r="H113" s="241" t="s">
        <v>19</v>
      </c>
      <c r="I113" s="243"/>
      <c r="J113" s="239"/>
      <c r="K113" s="239"/>
      <c r="L113" s="244"/>
      <c r="M113" s="245"/>
      <c r="N113" s="246"/>
      <c r="O113" s="246"/>
      <c r="P113" s="246"/>
      <c r="Q113" s="246"/>
      <c r="R113" s="246"/>
      <c r="S113" s="246"/>
      <c r="T113" s="24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8" t="s">
        <v>272</v>
      </c>
      <c r="AU113" s="248" t="s">
        <v>78</v>
      </c>
      <c r="AV113" s="13" t="s">
        <v>78</v>
      </c>
      <c r="AW113" s="13" t="s">
        <v>32</v>
      </c>
      <c r="AX113" s="13" t="s">
        <v>71</v>
      </c>
      <c r="AY113" s="248" t="s">
        <v>135</v>
      </c>
    </row>
    <row r="114" s="14" customFormat="1">
      <c r="A114" s="14"/>
      <c r="B114" s="249"/>
      <c r="C114" s="250"/>
      <c r="D114" s="240" t="s">
        <v>272</v>
      </c>
      <c r="E114" s="251" t="s">
        <v>19</v>
      </c>
      <c r="F114" s="252" t="s">
        <v>1260</v>
      </c>
      <c r="G114" s="250"/>
      <c r="H114" s="253">
        <v>0.070000000000000007</v>
      </c>
      <c r="I114" s="254"/>
      <c r="J114" s="250"/>
      <c r="K114" s="250"/>
      <c r="L114" s="255"/>
      <c r="M114" s="256"/>
      <c r="N114" s="257"/>
      <c r="O114" s="257"/>
      <c r="P114" s="257"/>
      <c r="Q114" s="257"/>
      <c r="R114" s="257"/>
      <c r="S114" s="257"/>
      <c r="T114" s="258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9" t="s">
        <v>272</v>
      </c>
      <c r="AU114" s="259" t="s">
        <v>78</v>
      </c>
      <c r="AV114" s="14" t="s">
        <v>80</v>
      </c>
      <c r="AW114" s="14" t="s">
        <v>32</v>
      </c>
      <c r="AX114" s="14" t="s">
        <v>71</v>
      </c>
      <c r="AY114" s="259" t="s">
        <v>135</v>
      </c>
    </row>
    <row r="115" s="13" customFormat="1">
      <c r="A115" s="13"/>
      <c r="B115" s="238"/>
      <c r="C115" s="239"/>
      <c r="D115" s="240" t="s">
        <v>272</v>
      </c>
      <c r="E115" s="241" t="s">
        <v>19</v>
      </c>
      <c r="F115" s="242" t="s">
        <v>1270</v>
      </c>
      <c r="G115" s="239"/>
      <c r="H115" s="241" t="s">
        <v>19</v>
      </c>
      <c r="I115" s="243"/>
      <c r="J115" s="239"/>
      <c r="K115" s="239"/>
      <c r="L115" s="244"/>
      <c r="M115" s="245"/>
      <c r="N115" s="246"/>
      <c r="O115" s="246"/>
      <c r="P115" s="246"/>
      <c r="Q115" s="246"/>
      <c r="R115" s="246"/>
      <c r="S115" s="246"/>
      <c r="T115" s="24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8" t="s">
        <v>272</v>
      </c>
      <c r="AU115" s="248" t="s">
        <v>78</v>
      </c>
      <c r="AV115" s="13" t="s">
        <v>78</v>
      </c>
      <c r="AW115" s="13" t="s">
        <v>32</v>
      </c>
      <c r="AX115" s="13" t="s">
        <v>71</v>
      </c>
      <c r="AY115" s="248" t="s">
        <v>135</v>
      </c>
    </row>
    <row r="116" s="14" customFormat="1">
      <c r="A116" s="14"/>
      <c r="B116" s="249"/>
      <c r="C116" s="250"/>
      <c r="D116" s="240" t="s">
        <v>272</v>
      </c>
      <c r="E116" s="251" t="s">
        <v>19</v>
      </c>
      <c r="F116" s="252" t="s">
        <v>1271</v>
      </c>
      <c r="G116" s="250"/>
      <c r="H116" s="253">
        <v>1.7</v>
      </c>
      <c r="I116" s="254"/>
      <c r="J116" s="250"/>
      <c r="K116" s="250"/>
      <c r="L116" s="255"/>
      <c r="M116" s="256"/>
      <c r="N116" s="257"/>
      <c r="O116" s="257"/>
      <c r="P116" s="257"/>
      <c r="Q116" s="257"/>
      <c r="R116" s="257"/>
      <c r="S116" s="257"/>
      <c r="T116" s="258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9" t="s">
        <v>272</v>
      </c>
      <c r="AU116" s="259" t="s">
        <v>78</v>
      </c>
      <c r="AV116" s="14" t="s">
        <v>80</v>
      </c>
      <c r="AW116" s="14" t="s">
        <v>32</v>
      </c>
      <c r="AX116" s="14" t="s">
        <v>71</v>
      </c>
      <c r="AY116" s="259" t="s">
        <v>135</v>
      </c>
    </row>
    <row r="117" s="13" customFormat="1">
      <c r="A117" s="13"/>
      <c r="B117" s="238"/>
      <c r="C117" s="239"/>
      <c r="D117" s="240" t="s">
        <v>272</v>
      </c>
      <c r="E117" s="241" t="s">
        <v>19</v>
      </c>
      <c r="F117" s="242" t="s">
        <v>1272</v>
      </c>
      <c r="G117" s="239"/>
      <c r="H117" s="241" t="s">
        <v>19</v>
      </c>
      <c r="I117" s="243"/>
      <c r="J117" s="239"/>
      <c r="K117" s="239"/>
      <c r="L117" s="244"/>
      <c r="M117" s="245"/>
      <c r="N117" s="246"/>
      <c r="O117" s="246"/>
      <c r="P117" s="246"/>
      <c r="Q117" s="246"/>
      <c r="R117" s="246"/>
      <c r="S117" s="246"/>
      <c r="T117" s="24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8" t="s">
        <v>272</v>
      </c>
      <c r="AU117" s="248" t="s">
        <v>78</v>
      </c>
      <c r="AV117" s="13" t="s">
        <v>78</v>
      </c>
      <c r="AW117" s="13" t="s">
        <v>32</v>
      </c>
      <c r="AX117" s="13" t="s">
        <v>71</v>
      </c>
      <c r="AY117" s="248" t="s">
        <v>135</v>
      </c>
    </row>
    <row r="118" s="14" customFormat="1">
      <c r="A118" s="14"/>
      <c r="B118" s="249"/>
      <c r="C118" s="250"/>
      <c r="D118" s="240" t="s">
        <v>272</v>
      </c>
      <c r="E118" s="251" t="s">
        <v>19</v>
      </c>
      <c r="F118" s="252" t="s">
        <v>80</v>
      </c>
      <c r="G118" s="250"/>
      <c r="H118" s="253">
        <v>2</v>
      </c>
      <c r="I118" s="254"/>
      <c r="J118" s="250"/>
      <c r="K118" s="250"/>
      <c r="L118" s="255"/>
      <c r="M118" s="256"/>
      <c r="N118" s="257"/>
      <c r="O118" s="257"/>
      <c r="P118" s="257"/>
      <c r="Q118" s="257"/>
      <c r="R118" s="257"/>
      <c r="S118" s="257"/>
      <c r="T118" s="258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9" t="s">
        <v>272</v>
      </c>
      <c r="AU118" s="259" t="s">
        <v>78</v>
      </c>
      <c r="AV118" s="14" t="s">
        <v>80</v>
      </c>
      <c r="AW118" s="14" t="s">
        <v>32</v>
      </c>
      <c r="AX118" s="14" t="s">
        <v>71</v>
      </c>
      <c r="AY118" s="259" t="s">
        <v>135</v>
      </c>
    </row>
    <row r="119" s="13" customFormat="1">
      <c r="A119" s="13"/>
      <c r="B119" s="238"/>
      <c r="C119" s="239"/>
      <c r="D119" s="240" t="s">
        <v>272</v>
      </c>
      <c r="E119" s="241" t="s">
        <v>19</v>
      </c>
      <c r="F119" s="242" t="s">
        <v>1273</v>
      </c>
      <c r="G119" s="239"/>
      <c r="H119" s="241" t="s">
        <v>19</v>
      </c>
      <c r="I119" s="243"/>
      <c r="J119" s="239"/>
      <c r="K119" s="239"/>
      <c r="L119" s="244"/>
      <c r="M119" s="245"/>
      <c r="N119" s="246"/>
      <c r="O119" s="246"/>
      <c r="P119" s="246"/>
      <c r="Q119" s="246"/>
      <c r="R119" s="246"/>
      <c r="S119" s="246"/>
      <c r="T119" s="247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8" t="s">
        <v>272</v>
      </c>
      <c r="AU119" s="248" t="s">
        <v>78</v>
      </c>
      <c r="AV119" s="13" t="s">
        <v>78</v>
      </c>
      <c r="AW119" s="13" t="s">
        <v>32</v>
      </c>
      <c r="AX119" s="13" t="s">
        <v>71</v>
      </c>
      <c r="AY119" s="248" t="s">
        <v>135</v>
      </c>
    </row>
    <row r="120" s="14" customFormat="1">
      <c r="A120" s="14"/>
      <c r="B120" s="249"/>
      <c r="C120" s="250"/>
      <c r="D120" s="240" t="s">
        <v>272</v>
      </c>
      <c r="E120" s="251" t="s">
        <v>19</v>
      </c>
      <c r="F120" s="252" t="s">
        <v>80</v>
      </c>
      <c r="G120" s="250"/>
      <c r="H120" s="253">
        <v>2</v>
      </c>
      <c r="I120" s="254"/>
      <c r="J120" s="250"/>
      <c r="K120" s="250"/>
      <c r="L120" s="255"/>
      <c r="M120" s="256"/>
      <c r="N120" s="257"/>
      <c r="O120" s="257"/>
      <c r="P120" s="257"/>
      <c r="Q120" s="257"/>
      <c r="R120" s="257"/>
      <c r="S120" s="257"/>
      <c r="T120" s="258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9" t="s">
        <v>272</v>
      </c>
      <c r="AU120" s="259" t="s">
        <v>78</v>
      </c>
      <c r="AV120" s="14" t="s">
        <v>80</v>
      </c>
      <c r="AW120" s="14" t="s">
        <v>32</v>
      </c>
      <c r="AX120" s="14" t="s">
        <v>71</v>
      </c>
      <c r="AY120" s="259" t="s">
        <v>135</v>
      </c>
    </row>
    <row r="121" s="13" customFormat="1">
      <c r="A121" s="13"/>
      <c r="B121" s="238"/>
      <c r="C121" s="239"/>
      <c r="D121" s="240" t="s">
        <v>272</v>
      </c>
      <c r="E121" s="241" t="s">
        <v>19</v>
      </c>
      <c r="F121" s="242" t="s">
        <v>1274</v>
      </c>
      <c r="G121" s="239"/>
      <c r="H121" s="241" t="s">
        <v>19</v>
      </c>
      <c r="I121" s="243"/>
      <c r="J121" s="239"/>
      <c r="K121" s="239"/>
      <c r="L121" s="244"/>
      <c r="M121" s="245"/>
      <c r="N121" s="246"/>
      <c r="O121" s="246"/>
      <c r="P121" s="246"/>
      <c r="Q121" s="246"/>
      <c r="R121" s="246"/>
      <c r="S121" s="246"/>
      <c r="T121" s="24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8" t="s">
        <v>272</v>
      </c>
      <c r="AU121" s="248" t="s">
        <v>78</v>
      </c>
      <c r="AV121" s="13" t="s">
        <v>78</v>
      </c>
      <c r="AW121" s="13" t="s">
        <v>32</v>
      </c>
      <c r="AX121" s="13" t="s">
        <v>71</v>
      </c>
      <c r="AY121" s="248" t="s">
        <v>135</v>
      </c>
    </row>
    <row r="122" s="14" customFormat="1">
      <c r="A122" s="14"/>
      <c r="B122" s="249"/>
      <c r="C122" s="250"/>
      <c r="D122" s="240" t="s">
        <v>272</v>
      </c>
      <c r="E122" s="251" t="s">
        <v>19</v>
      </c>
      <c r="F122" s="252" t="s">
        <v>1260</v>
      </c>
      <c r="G122" s="250"/>
      <c r="H122" s="253">
        <v>0.070000000000000007</v>
      </c>
      <c r="I122" s="254"/>
      <c r="J122" s="250"/>
      <c r="K122" s="250"/>
      <c r="L122" s="255"/>
      <c r="M122" s="256"/>
      <c r="N122" s="257"/>
      <c r="O122" s="257"/>
      <c r="P122" s="257"/>
      <c r="Q122" s="257"/>
      <c r="R122" s="257"/>
      <c r="S122" s="257"/>
      <c r="T122" s="25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9" t="s">
        <v>272</v>
      </c>
      <c r="AU122" s="259" t="s">
        <v>78</v>
      </c>
      <c r="AV122" s="14" t="s">
        <v>80</v>
      </c>
      <c r="AW122" s="14" t="s">
        <v>32</v>
      </c>
      <c r="AX122" s="14" t="s">
        <v>71</v>
      </c>
      <c r="AY122" s="259" t="s">
        <v>135</v>
      </c>
    </row>
    <row r="123" s="15" customFormat="1">
      <c r="A123" s="15"/>
      <c r="B123" s="260"/>
      <c r="C123" s="261"/>
      <c r="D123" s="240" t="s">
        <v>272</v>
      </c>
      <c r="E123" s="262" t="s">
        <v>19</v>
      </c>
      <c r="F123" s="263" t="s">
        <v>274</v>
      </c>
      <c r="G123" s="261"/>
      <c r="H123" s="264">
        <v>13.710000000000001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70" t="s">
        <v>272</v>
      </c>
      <c r="AU123" s="270" t="s">
        <v>78</v>
      </c>
      <c r="AV123" s="15" t="s">
        <v>153</v>
      </c>
      <c r="AW123" s="15" t="s">
        <v>32</v>
      </c>
      <c r="AX123" s="15" t="s">
        <v>78</v>
      </c>
      <c r="AY123" s="270" t="s">
        <v>135</v>
      </c>
    </row>
    <row r="124" s="2" customFormat="1" ht="49.05" customHeight="1">
      <c r="A124" s="41"/>
      <c r="B124" s="42"/>
      <c r="C124" s="229" t="s">
        <v>153</v>
      </c>
      <c r="D124" s="229" t="s">
        <v>145</v>
      </c>
      <c r="E124" s="230" t="s">
        <v>1275</v>
      </c>
      <c r="F124" s="231" t="s">
        <v>1276</v>
      </c>
      <c r="G124" s="232" t="s">
        <v>987</v>
      </c>
      <c r="H124" s="233">
        <v>0.10000000000000001</v>
      </c>
      <c r="I124" s="234"/>
      <c r="J124" s="235">
        <f>ROUND(I124*H124,2)</f>
        <v>0</v>
      </c>
      <c r="K124" s="231" t="s">
        <v>142</v>
      </c>
      <c r="L124" s="47"/>
      <c r="M124" s="236" t="s">
        <v>19</v>
      </c>
      <c r="N124" s="237" t="s">
        <v>42</v>
      </c>
      <c r="O124" s="87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7" t="s">
        <v>1241</v>
      </c>
      <c r="AT124" s="227" t="s">
        <v>145</v>
      </c>
      <c r="AU124" s="227" t="s">
        <v>78</v>
      </c>
      <c r="AY124" s="20" t="s">
        <v>135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78</v>
      </c>
      <c r="BK124" s="228">
        <f>ROUND(I124*H124,2)</f>
        <v>0</v>
      </c>
      <c r="BL124" s="20" t="s">
        <v>1241</v>
      </c>
      <c r="BM124" s="227" t="s">
        <v>1277</v>
      </c>
    </row>
    <row r="125" s="13" customFormat="1">
      <c r="A125" s="13"/>
      <c r="B125" s="238"/>
      <c r="C125" s="239"/>
      <c r="D125" s="240" t="s">
        <v>272</v>
      </c>
      <c r="E125" s="241" t="s">
        <v>19</v>
      </c>
      <c r="F125" s="242" t="s">
        <v>1246</v>
      </c>
      <c r="G125" s="239"/>
      <c r="H125" s="241" t="s">
        <v>19</v>
      </c>
      <c r="I125" s="243"/>
      <c r="J125" s="239"/>
      <c r="K125" s="239"/>
      <c r="L125" s="244"/>
      <c r="M125" s="245"/>
      <c r="N125" s="246"/>
      <c r="O125" s="246"/>
      <c r="P125" s="246"/>
      <c r="Q125" s="246"/>
      <c r="R125" s="246"/>
      <c r="S125" s="246"/>
      <c r="T125" s="24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8" t="s">
        <v>272</v>
      </c>
      <c r="AU125" s="248" t="s">
        <v>78</v>
      </c>
      <c r="AV125" s="13" t="s">
        <v>78</v>
      </c>
      <c r="AW125" s="13" t="s">
        <v>32</v>
      </c>
      <c r="AX125" s="13" t="s">
        <v>71</v>
      </c>
      <c r="AY125" s="248" t="s">
        <v>135</v>
      </c>
    </row>
    <row r="126" s="13" customFormat="1">
      <c r="A126" s="13"/>
      <c r="B126" s="238"/>
      <c r="C126" s="239"/>
      <c r="D126" s="240" t="s">
        <v>272</v>
      </c>
      <c r="E126" s="241" t="s">
        <v>19</v>
      </c>
      <c r="F126" s="242" t="s">
        <v>1278</v>
      </c>
      <c r="G126" s="239"/>
      <c r="H126" s="241" t="s">
        <v>19</v>
      </c>
      <c r="I126" s="243"/>
      <c r="J126" s="239"/>
      <c r="K126" s="239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272</v>
      </c>
      <c r="AU126" s="248" t="s">
        <v>78</v>
      </c>
      <c r="AV126" s="13" t="s">
        <v>78</v>
      </c>
      <c r="AW126" s="13" t="s">
        <v>32</v>
      </c>
      <c r="AX126" s="13" t="s">
        <v>71</v>
      </c>
      <c r="AY126" s="248" t="s">
        <v>135</v>
      </c>
    </row>
    <row r="127" s="14" customFormat="1">
      <c r="A127" s="14"/>
      <c r="B127" s="249"/>
      <c r="C127" s="250"/>
      <c r="D127" s="240" t="s">
        <v>272</v>
      </c>
      <c r="E127" s="251" t="s">
        <v>19</v>
      </c>
      <c r="F127" s="252" t="s">
        <v>1250</v>
      </c>
      <c r="G127" s="250"/>
      <c r="H127" s="253">
        <v>0.10000000000000001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272</v>
      </c>
      <c r="AU127" s="259" t="s">
        <v>78</v>
      </c>
      <c r="AV127" s="14" t="s">
        <v>80</v>
      </c>
      <c r="AW127" s="14" t="s">
        <v>32</v>
      </c>
      <c r="AX127" s="14" t="s">
        <v>71</v>
      </c>
      <c r="AY127" s="259" t="s">
        <v>135</v>
      </c>
    </row>
    <row r="128" s="15" customFormat="1">
      <c r="A128" s="15"/>
      <c r="B128" s="260"/>
      <c r="C128" s="261"/>
      <c r="D128" s="240" t="s">
        <v>272</v>
      </c>
      <c r="E128" s="262" t="s">
        <v>19</v>
      </c>
      <c r="F128" s="263" t="s">
        <v>274</v>
      </c>
      <c r="G128" s="261"/>
      <c r="H128" s="264">
        <v>0.10000000000000001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272</v>
      </c>
      <c r="AU128" s="270" t="s">
        <v>78</v>
      </c>
      <c r="AV128" s="15" t="s">
        <v>153</v>
      </c>
      <c r="AW128" s="15" t="s">
        <v>32</v>
      </c>
      <c r="AX128" s="15" t="s">
        <v>78</v>
      </c>
      <c r="AY128" s="270" t="s">
        <v>135</v>
      </c>
    </row>
    <row r="129" s="2" customFormat="1" ht="49.05" customHeight="1">
      <c r="A129" s="41"/>
      <c r="B129" s="42"/>
      <c r="C129" s="229" t="s">
        <v>158</v>
      </c>
      <c r="D129" s="229" t="s">
        <v>145</v>
      </c>
      <c r="E129" s="230" t="s">
        <v>1279</v>
      </c>
      <c r="F129" s="231" t="s">
        <v>1280</v>
      </c>
      <c r="G129" s="232" t="s">
        <v>987</v>
      </c>
      <c r="H129" s="233">
        <v>20.5</v>
      </c>
      <c r="I129" s="234"/>
      <c r="J129" s="235">
        <f>ROUND(I129*H129,2)</f>
        <v>0</v>
      </c>
      <c r="K129" s="231" t="s">
        <v>142</v>
      </c>
      <c r="L129" s="47"/>
      <c r="M129" s="236" t="s">
        <v>19</v>
      </c>
      <c r="N129" s="237" t="s">
        <v>42</v>
      </c>
      <c r="O129" s="87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27" t="s">
        <v>1241</v>
      </c>
      <c r="AT129" s="227" t="s">
        <v>145</v>
      </c>
      <c r="AU129" s="227" t="s">
        <v>78</v>
      </c>
      <c r="AY129" s="20" t="s">
        <v>135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78</v>
      </c>
      <c r="BK129" s="228">
        <f>ROUND(I129*H129,2)</f>
        <v>0</v>
      </c>
      <c r="BL129" s="20" t="s">
        <v>1241</v>
      </c>
      <c r="BM129" s="227" t="s">
        <v>1281</v>
      </c>
    </row>
    <row r="130" s="13" customFormat="1">
      <c r="A130" s="13"/>
      <c r="B130" s="238"/>
      <c r="C130" s="239"/>
      <c r="D130" s="240" t="s">
        <v>272</v>
      </c>
      <c r="E130" s="241" t="s">
        <v>19</v>
      </c>
      <c r="F130" s="242" t="s">
        <v>1282</v>
      </c>
      <c r="G130" s="239"/>
      <c r="H130" s="241" t="s">
        <v>19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272</v>
      </c>
      <c r="AU130" s="248" t="s">
        <v>78</v>
      </c>
      <c r="AV130" s="13" t="s">
        <v>78</v>
      </c>
      <c r="AW130" s="13" t="s">
        <v>32</v>
      </c>
      <c r="AX130" s="13" t="s">
        <v>71</v>
      </c>
      <c r="AY130" s="248" t="s">
        <v>135</v>
      </c>
    </row>
    <row r="131" s="14" customFormat="1">
      <c r="A131" s="14"/>
      <c r="B131" s="249"/>
      <c r="C131" s="250"/>
      <c r="D131" s="240" t="s">
        <v>272</v>
      </c>
      <c r="E131" s="251" t="s">
        <v>19</v>
      </c>
      <c r="F131" s="252" t="s">
        <v>1283</v>
      </c>
      <c r="G131" s="250"/>
      <c r="H131" s="253">
        <v>12.5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272</v>
      </c>
      <c r="AU131" s="259" t="s">
        <v>78</v>
      </c>
      <c r="AV131" s="14" t="s">
        <v>80</v>
      </c>
      <c r="AW131" s="14" t="s">
        <v>32</v>
      </c>
      <c r="AX131" s="14" t="s">
        <v>71</v>
      </c>
      <c r="AY131" s="259" t="s">
        <v>135</v>
      </c>
    </row>
    <row r="132" s="13" customFormat="1">
      <c r="A132" s="13"/>
      <c r="B132" s="238"/>
      <c r="C132" s="239"/>
      <c r="D132" s="240" t="s">
        <v>272</v>
      </c>
      <c r="E132" s="241" t="s">
        <v>19</v>
      </c>
      <c r="F132" s="242" t="s">
        <v>1284</v>
      </c>
      <c r="G132" s="239"/>
      <c r="H132" s="241" t="s">
        <v>19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272</v>
      </c>
      <c r="AU132" s="248" t="s">
        <v>78</v>
      </c>
      <c r="AV132" s="13" t="s">
        <v>78</v>
      </c>
      <c r="AW132" s="13" t="s">
        <v>32</v>
      </c>
      <c r="AX132" s="13" t="s">
        <v>71</v>
      </c>
      <c r="AY132" s="248" t="s">
        <v>135</v>
      </c>
    </row>
    <row r="133" s="14" customFormat="1">
      <c r="A133" s="14"/>
      <c r="B133" s="249"/>
      <c r="C133" s="250"/>
      <c r="D133" s="240" t="s">
        <v>272</v>
      </c>
      <c r="E133" s="251" t="s">
        <v>19</v>
      </c>
      <c r="F133" s="252" t="s">
        <v>166</v>
      </c>
      <c r="G133" s="250"/>
      <c r="H133" s="253">
        <v>8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272</v>
      </c>
      <c r="AU133" s="259" t="s">
        <v>78</v>
      </c>
      <c r="AV133" s="14" t="s">
        <v>80</v>
      </c>
      <c r="AW133" s="14" t="s">
        <v>32</v>
      </c>
      <c r="AX133" s="14" t="s">
        <v>71</v>
      </c>
      <c r="AY133" s="259" t="s">
        <v>135</v>
      </c>
    </row>
    <row r="134" s="15" customFormat="1">
      <c r="A134" s="15"/>
      <c r="B134" s="260"/>
      <c r="C134" s="261"/>
      <c r="D134" s="240" t="s">
        <v>272</v>
      </c>
      <c r="E134" s="262" t="s">
        <v>19</v>
      </c>
      <c r="F134" s="263" t="s">
        <v>274</v>
      </c>
      <c r="G134" s="261"/>
      <c r="H134" s="264">
        <v>20.5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0" t="s">
        <v>272</v>
      </c>
      <c r="AU134" s="270" t="s">
        <v>78</v>
      </c>
      <c r="AV134" s="15" t="s">
        <v>153</v>
      </c>
      <c r="AW134" s="15" t="s">
        <v>32</v>
      </c>
      <c r="AX134" s="15" t="s">
        <v>78</v>
      </c>
      <c r="AY134" s="270" t="s">
        <v>135</v>
      </c>
    </row>
    <row r="135" s="12" customFormat="1" ht="25.92" customHeight="1">
      <c r="A135" s="12"/>
      <c r="B135" s="199"/>
      <c r="C135" s="200"/>
      <c r="D135" s="201" t="s">
        <v>70</v>
      </c>
      <c r="E135" s="202" t="s">
        <v>1285</v>
      </c>
      <c r="F135" s="202" t="s">
        <v>1286</v>
      </c>
      <c r="G135" s="200"/>
      <c r="H135" s="200"/>
      <c r="I135" s="203"/>
      <c r="J135" s="204">
        <f>BK135</f>
        <v>0</v>
      </c>
      <c r="K135" s="200"/>
      <c r="L135" s="205"/>
      <c r="M135" s="206"/>
      <c r="N135" s="207"/>
      <c r="O135" s="207"/>
      <c r="P135" s="208">
        <f>SUM(P136:P145)</f>
        <v>0</v>
      </c>
      <c r="Q135" s="207"/>
      <c r="R135" s="208">
        <f>SUM(R136:R145)</f>
        <v>0</v>
      </c>
      <c r="S135" s="207"/>
      <c r="T135" s="209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0" t="s">
        <v>158</v>
      </c>
      <c r="AT135" s="211" t="s">
        <v>70</v>
      </c>
      <c r="AU135" s="211" t="s">
        <v>71</v>
      </c>
      <c r="AY135" s="210" t="s">
        <v>135</v>
      </c>
      <c r="BK135" s="212">
        <f>SUM(BK136:BK145)</f>
        <v>0</v>
      </c>
    </row>
    <row r="136" s="2" customFormat="1" ht="16.5" customHeight="1">
      <c r="A136" s="41"/>
      <c r="B136" s="42"/>
      <c r="C136" s="229" t="s">
        <v>163</v>
      </c>
      <c r="D136" s="229" t="s">
        <v>145</v>
      </c>
      <c r="E136" s="230" t="s">
        <v>1287</v>
      </c>
      <c r="F136" s="231" t="s">
        <v>1288</v>
      </c>
      <c r="G136" s="232" t="s">
        <v>1289</v>
      </c>
      <c r="H136" s="298"/>
      <c r="I136" s="234"/>
      <c r="J136" s="235">
        <f>ROUND(I136*H136,2)</f>
        <v>0</v>
      </c>
      <c r="K136" s="231" t="s">
        <v>142</v>
      </c>
      <c r="L136" s="47"/>
      <c r="M136" s="236" t="s">
        <v>19</v>
      </c>
      <c r="N136" s="237" t="s">
        <v>42</v>
      </c>
      <c r="O136" s="87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7" t="s">
        <v>1290</v>
      </c>
      <c r="AT136" s="227" t="s">
        <v>145</v>
      </c>
      <c r="AU136" s="227" t="s">
        <v>78</v>
      </c>
      <c r="AY136" s="20" t="s">
        <v>135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78</v>
      </c>
      <c r="BK136" s="228">
        <f>ROUND(I136*H136,2)</f>
        <v>0</v>
      </c>
      <c r="BL136" s="20" t="s">
        <v>1290</v>
      </c>
      <c r="BM136" s="227" t="s">
        <v>1291</v>
      </c>
    </row>
    <row r="137" s="2" customFormat="1" ht="16.5" customHeight="1">
      <c r="A137" s="41"/>
      <c r="B137" s="42"/>
      <c r="C137" s="229" t="s">
        <v>168</v>
      </c>
      <c r="D137" s="229" t="s">
        <v>145</v>
      </c>
      <c r="E137" s="230" t="s">
        <v>1292</v>
      </c>
      <c r="F137" s="231" t="s">
        <v>1293</v>
      </c>
      <c r="G137" s="232" t="s">
        <v>1289</v>
      </c>
      <c r="H137" s="298"/>
      <c r="I137" s="234"/>
      <c r="J137" s="235">
        <f>ROUND(I137*H137,2)</f>
        <v>0</v>
      </c>
      <c r="K137" s="231" t="s">
        <v>142</v>
      </c>
      <c r="L137" s="47"/>
      <c r="M137" s="236" t="s">
        <v>19</v>
      </c>
      <c r="N137" s="237" t="s">
        <v>42</v>
      </c>
      <c r="O137" s="87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7" t="s">
        <v>1290</v>
      </c>
      <c r="AT137" s="227" t="s">
        <v>145</v>
      </c>
      <c r="AU137" s="227" t="s">
        <v>78</v>
      </c>
      <c r="AY137" s="20" t="s">
        <v>135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78</v>
      </c>
      <c r="BK137" s="228">
        <f>ROUND(I137*H137,2)</f>
        <v>0</v>
      </c>
      <c r="BL137" s="20" t="s">
        <v>1290</v>
      </c>
      <c r="BM137" s="227" t="s">
        <v>1294</v>
      </c>
    </row>
    <row r="138" s="2" customFormat="1">
      <c r="A138" s="41"/>
      <c r="B138" s="42"/>
      <c r="C138" s="43"/>
      <c r="D138" s="240" t="s">
        <v>722</v>
      </c>
      <c r="E138" s="43"/>
      <c r="F138" s="284" t="s">
        <v>1295</v>
      </c>
      <c r="G138" s="43"/>
      <c r="H138" s="43"/>
      <c r="I138" s="285"/>
      <c r="J138" s="43"/>
      <c r="K138" s="43"/>
      <c r="L138" s="47"/>
      <c r="M138" s="286"/>
      <c r="N138" s="287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722</v>
      </c>
      <c r="AU138" s="20" t="s">
        <v>78</v>
      </c>
    </row>
    <row r="139" s="2" customFormat="1" ht="16.5" customHeight="1">
      <c r="A139" s="41"/>
      <c r="B139" s="42"/>
      <c r="C139" s="229" t="s">
        <v>166</v>
      </c>
      <c r="D139" s="229" t="s">
        <v>145</v>
      </c>
      <c r="E139" s="230" t="s">
        <v>1296</v>
      </c>
      <c r="F139" s="231" t="s">
        <v>1297</v>
      </c>
      <c r="G139" s="232" t="s">
        <v>1289</v>
      </c>
      <c r="H139" s="298"/>
      <c r="I139" s="234"/>
      <c r="J139" s="235">
        <f>ROUND(I139*H139,2)</f>
        <v>0</v>
      </c>
      <c r="K139" s="231" t="s">
        <v>142</v>
      </c>
      <c r="L139" s="47"/>
      <c r="M139" s="236" t="s">
        <v>19</v>
      </c>
      <c r="N139" s="237" t="s">
        <v>42</v>
      </c>
      <c r="O139" s="87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7" t="s">
        <v>1290</v>
      </c>
      <c r="AT139" s="227" t="s">
        <v>145</v>
      </c>
      <c r="AU139" s="227" t="s">
        <v>78</v>
      </c>
      <c r="AY139" s="20" t="s">
        <v>135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78</v>
      </c>
      <c r="BK139" s="228">
        <f>ROUND(I139*H139,2)</f>
        <v>0</v>
      </c>
      <c r="BL139" s="20" t="s">
        <v>1290</v>
      </c>
      <c r="BM139" s="227" t="s">
        <v>1298</v>
      </c>
    </row>
    <row r="140" s="2" customFormat="1" ht="37.8" customHeight="1">
      <c r="A140" s="41"/>
      <c r="B140" s="42"/>
      <c r="C140" s="229" t="s">
        <v>175</v>
      </c>
      <c r="D140" s="229" t="s">
        <v>145</v>
      </c>
      <c r="E140" s="230" t="s">
        <v>1299</v>
      </c>
      <c r="F140" s="231" t="s">
        <v>1300</v>
      </c>
      <c r="G140" s="232" t="s">
        <v>1289</v>
      </c>
      <c r="H140" s="298"/>
      <c r="I140" s="234"/>
      <c r="J140" s="235">
        <f>ROUND(I140*H140,2)</f>
        <v>0</v>
      </c>
      <c r="K140" s="231" t="s">
        <v>142</v>
      </c>
      <c r="L140" s="47"/>
      <c r="M140" s="236" t="s">
        <v>19</v>
      </c>
      <c r="N140" s="237" t="s">
        <v>42</v>
      </c>
      <c r="O140" s="87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7" t="s">
        <v>1290</v>
      </c>
      <c r="AT140" s="227" t="s">
        <v>145</v>
      </c>
      <c r="AU140" s="227" t="s">
        <v>78</v>
      </c>
      <c r="AY140" s="20" t="s">
        <v>135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78</v>
      </c>
      <c r="BK140" s="228">
        <f>ROUND(I140*H140,2)</f>
        <v>0</v>
      </c>
      <c r="BL140" s="20" t="s">
        <v>1290</v>
      </c>
      <c r="BM140" s="227" t="s">
        <v>1301</v>
      </c>
    </row>
    <row r="141" s="2" customFormat="1" ht="44.25" customHeight="1">
      <c r="A141" s="41"/>
      <c r="B141" s="42"/>
      <c r="C141" s="229" t="s">
        <v>181</v>
      </c>
      <c r="D141" s="229" t="s">
        <v>145</v>
      </c>
      <c r="E141" s="230" t="s">
        <v>1302</v>
      </c>
      <c r="F141" s="231" t="s">
        <v>1303</v>
      </c>
      <c r="G141" s="232" t="s">
        <v>1289</v>
      </c>
      <c r="H141" s="298"/>
      <c r="I141" s="234"/>
      <c r="J141" s="235">
        <f>ROUND(I141*H141,2)</f>
        <v>0</v>
      </c>
      <c r="K141" s="231" t="s">
        <v>142</v>
      </c>
      <c r="L141" s="47"/>
      <c r="M141" s="236" t="s">
        <v>19</v>
      </c>
      <c r="N141" s="237" t="s">
        <v>42</v>
      </c>
      <c r="O141" s="87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7" t="s">
        <v>1290</v>
      </c>
      <c r="AT141" s="227" t="s">
        <v>145</v>
      </c>
      <c r="AU141" s="227" t="s">
        <v>78</v>
      </c>
      <c r="AY141" s="20" t="s">
        <v>135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78</v>
      </c>
      <c r="BK141" s="228">
        <f>ROUND(I141*H141,2)</f>
        <v>0</v>
      </c>
      <c r="BL141" s="20" t="s">
        <v>1290</v>
      </c>
      <c r="BM141" s="227" t="s">
        <v>1304</v>
      </c>
    </row>
    <row r="142" s="2" customFormat="1" ht="49.05" customHeight="1">
      <c r="A142" s="41"/>
      <c r="B142" s="42"/>
      <c r="C142" s="229" t="s">
        <v>186</v>
      </c>
      <c r="D142" s="229" t="s">
        <v>145</v>
      </c>
      <c r="E142" s="230" t="s">
        <v>1305</v>
      </c>
      <c r="F142" s="231" t="s">
        <v>1306</v>
      </c>
      <c r="G142" s="232" t="s">
        <v>1289</v>
      </c>
      <c r="H142" s="298"/>
      <c r="I142" s="234"/>
      <c r="J142" s="235">
        <f>ROUND(I142*H142,2)</f>
        <v>0</v>
      </c>
      <c r="K142" s="231" t="s">
        <v>142</v>
      </c>
      <c r="L142" s="47"/>
      <c r="M142" s="236" t="s">
        <v>19</v>
      </c>
      <c r="N142" s="237" t="s">
        <v>42</v>
      </c>
      <c r="O142" s="87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7" t="s">
        <v>1290</v>
      </c>
      <c r="AT142" s="227" t="s">
        <v>145</v>
      </c>
      <c r="AU142" s="227" t="s">
        <v>78</v>
      </c>
      <c r="AY142" s="20" t="s">
        <v>135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78</v>
      </c>
      <c r="BK142" s="228">
        <f>ROUND(I142*H142,2)</f>
        <v>0</v>
      </c>
      <c r="BL142" s="20" t="s">
        <v>1290</v>
      </c>
      <c r="BM142" s="227" t="s">
        <v>1307</v>
      </c>
    </row>
    <row r="143" s="2" customFormat="1">
      <c r="A143" s="41"/>
      <c r="B143" s="42"/>
      <c r="C143" s="43"/>
      <c r="D143" s="240" t="s">
        <v>722</v>
      </c>
      <c r="E143" s="43"/>
      <c r="F143" s="284" t="s">
        <v>1308</v>
      </c>
      <c r="G143" s="43"/>
      <c r="H143" s="43"/>
      <c r="I143" s="285"/>
      <c r="J143" s="43"/>
      <c r="K143" s="43"/>
      <c r="L143" s="47"/>
      <c r="M143" s="286"/>
      <c r="N143" s="287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722</v>
      </c>
      <c r="AU143" s="20" t="s">
        <v>78</v>
      </c>
    </row>
    <row r="144" s="2" customFormat="1" ht="16.5" customHeight="1">
      <c r="A144" s="41"/>
      <c r="B144" s="42"/>
      <c r="C144" s="229" t="s">
        <v>8</v>
      </c>
      <c r="D144" s="229" t="s">
        <v>145</v>
      </c>
      <c r="E144" s="230" t="s">
        <v>1309</v>
      </c>
      <c r="F144" s="231" t="s">
        <v>1310</v>
      </c>
      <c r="G144" s="232" t="s">
        <v>1289</v>
      </c>
      <c r="H144" s="298"/>
      <c r="I144" s="234"/>
      <c r="J144" s="235">
        <f>ROUND(I144*H144,2)</f>
        <v>0</v>
      </c>
      <c r="K144" s="231" t="s">
        <v>142</v>
      </c>
      <c r="L144" s="47"/>
      <c r="M144" s="236" t="s">
        <v>19</v>
      </c>
      <c r="N144" s="237" t="s">
        <v>42</v>
      </c>
      <c r="O144" s="87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7" t="s">
        <v>1290</v>
      </c>
      <c r="AT144" s="227" t="s">
        <v>145</v>
      </c>
      <c r="AU144" s="227" t="s">
        <v>78</v>
      </c>
      <c r="AY144" s="20" t="s">
        <v>135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78</v>
      </c>
      <c r="BK144" s="228">
        <f>ROUND(I144*H144,2)</f>
        <v>0</v>
      </c>
      <c r="BL144" s="20" t="s">
        <v>1290</v>
      </c>
      <c r="BM144" s="227" t="s">
        <v>1311</v>
      </c>
    </row>
    <row r="145" s="2" customFormat="1" ht="24.15" customHeight="1">
      <c r="A145" s="41"/>
      <c r="B145" s="42"/>
      <c r="C145" s="229" t="s">
        <v>193</v>
      </c>
      <c r="D145" s="229" t="s">
        <v>145</v>
      </c>
      <c r="E145" s="230" t="s">
        <v>1312</v>
      </c>
      <c r="F145" s="231" t="s">
        <v>1313</v>
      </c>
      <c r="G145" s="232" t="s">
        <v>1289</v>
      </c>
      <c r="H145" s="298"/>
      <c r="I145" s="234"/>
      <c r="J145" s="235">
        <f>ROUND(I145*H145,2)</f>
        <v>0</v>
      </c>
      <c r="K145" s="231" t="s">
        <v>142</v>
      </c>
      <c r="L145" s="47"/>
      <c r="M145" s="288" t="s">
        <v>19</v>
      </c>
      <c r="N145" s="289" t="s">
        <v>42</v>
      </c>
      <c r="O145" s="290"/>
      <c r="P145" s="291">
        <f>O145*H145</f>
        <v>0</v>
      </c>
      <c r="Q145" s="291">
        <v>0</v>
      </c>
      <c r="R145" s="291">
        <f>Q145*H145</f>
        <v>0</v>
      </c>
      <c r="S145" s="291">
        <v>0</v>
      </c>
      <c r="T145" s="292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7" t="s">
        <v>1290</v>
      </c>
      <c r="AT145" s="227" t="s">
        <v>145</v>
      </c>
      <c r="AU145" s="227" t="s">
        <v>78</v>
      </c>
      <c r="AY145" s="20" t="s">
        <v>135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78</v>
      </c>
      <c r="BK145" s="228">
        <f>ROUND(I145*H145,2)</f>
        <v>0</v>
      </c>
      <c r="BL145" s="20" t="s">
        <v>1290</v>
      </c>
      <c r="BM145" s="227" t="s">
        <v>1314</v>
      </c>
    </row>
    <row r="146" s="2" customFormat="1" ht="6.96" customHeight="1">
      <c r="A146" s="41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7"/>
      <c r="M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</row>
  </sheetData>
  <sheetProtection sheet="1" autoFilter="0" formatColumns="0" formatRows="0" objects="1" scenarios="1" spinCount="100000" saltValue="2L6OHu0fB1UXbL02ViKV03xMFgUTtzSnEIFXFme+9ZoJqwlyP24dQoHL5unD5NxVryv151EM/mAbUR0xVRxAxg==" hashValue="MqhotbbKTbyJS9sp+G0dX2d8C9ktLFoyQ5KAYCAFWy7l9JxzW71IZyJwbaOX2OYpbAC3PX8pjK9/3ur14/yEtg==" algorithmName="SHA-512" password="CC35"/>
  <autoFilter ref="C80:K14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1"/>
      <c r="C3" s="142"/>
      <c r="D3" s="142"/>
      <c r="E3" s="142"/>
      <c r="F3" s="142"/>
      <c r="G3" s="142"/>
      <c r="H3" s="23"/>
    </row>
    <row r="4" s="1" customFormat="1" ht="24.96" customHeight="1">
      <c r="B4" s="23"/>
      <c r="C4" s="143" t="s">
        <v>1315</v>
      </c>
      <c r="H4" s="23"/>
    </row>
    <row r="5" s="1" customFormat="1" ht="12" customHeight="1">
      <c r="B5" s="23"/>
      <c r="C5" s="299" t="s">
        <v>13</v>
      </c>
      <c r="D5" s="152" t="s">
        <v>14</v>
      </c>
      <c r="E5" s="1"/>
      <c r="F5" s="1"/>
      <c r="H5" s="23"/>
    </row>
    <row r="6" s="1" customFormat="1" ht="36.96" customHeight="1">
      <c r="B6" s="23"/>
      <c r="C6" s="300" t="s">
        <v>16</v>
      </c>
      <c r="D6" s="301" t="s">
        <v>17</v>
      </c>
      <c r="E6" s="1"/>
      <c r="F6" s="1"/>
      <c r="H6" s="23"/>
    </row>
    <row r="7" s="1" customFormat="1" ht="16.5" customHeight="1">
      <c r="B7" s="23"/>
      <c r="C7" s="145" t="s">
        <v>23</v>
      </c>
      <c r="D7" s="149" t="str">
        <f>'Rekapitulace stavby'!AN8</f>
        <v>1. 8. 2024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8"/>
      <c r="B9" s="302"/>
      <c r="C9" s="303" t="s">
        <v>52</v>
      </c>
      <c r="D9" s="304" t="s">
        <v>53</v>
      </c>
      <c r="E9" s="304" t="s">
        <v>123</v>
      </c>
      <c r="F9" s="305" t="s">
        <v>1316</v>
      </c>
      <c r="G9" s="188"/>
      <c r="H9" s="302"/>
    </row>
    <row r="10" s="2" customFormat="1" ht="26.4" customHeight="1">
      <c r="A10" s="41"/>
      <c r="B10" s="47"/>
      <c r="C10" s="306" t="s">
        <v>1317</v>
      </c>
      <c r="D10" s="306" t="s">
        <v>83</v>
      </c>
      <c r="E10" s="41"/>
      <c r="F10" s="41"/>
      <c r="G10" s="41"/>
      <c r="H10" s="47"/>
    </row>
    <row r="11" s="2" customFormat="1" ht="16.8" customHeight="1">
      <c r="A11" s="41"/>
      <c r="B11" s="47"/>
      <c r="C11" s="307" t="s">
        <v>1318</v>
      </c>
      <c r="D11" s="308" t="s">
        <v>1319</v>
      </c>
      <c r="E11" s="309" t="s">
        <v>19</v>
      </c>
      <c r="F11" s="310">
        <v>1460</v>
      </c>
      <c r="G11" s="41"/>
      <c r="H11" s="47"/>
    </row>
    <row r="12" s="2" customFormat="1" ht="16.8" customHeight="1">
      <c r="A12" s="41"/>
      <c r="B12" s="47"/>
      <c r="C12" s="311" t="s">
        <v>19</v>
      </c>
      <c r="D12" s="311" t="s">
        <v>1320</v>
      </c>
      <c r="E12" s="20" t="s">
        <v>19</v>
      </c>
      <c r="F12" s="312">
        <v>0</v>
      </c>
      <c r="G12" s="41"/>
      <c r="H12" s="47"/>
    </row>
    <row r="13" s="2" customFormat="1" ht="16.8" customHeight="1">
      <c r="A13" s="41"/>
      <c r="B13" s="47"/>
      <c r="C13" s="311" t="s">
        <v>19</v>
      </c>
      <c r="D13" s="311" t="s">
        <v>692</v>
      </c>
      <c r="E13" s="20" t="s">
        <v>19</v>
      </c>
      <c r="F13" s="312">
        <v>134</v>
      </c>
      <c r="G13" s="41"/>
      <c r="H13" s="47"/>
    </row>
    <row r="14" s="2" customFormat="1" ht="16.8" customHeight="1">
      <c r="A14" s="41"/>
      <c r="B14" s="47"/>
      <c r="C14" s="311" t="s">
        <v>19</v>
      </c>
      <c r="D14" s="311" t="s">
        <v>1321</v>
      </c>
      <c r="E14" s="20" t="s">
        <v>19</v>
      </c>
      <c r="F14" s="312">
        <v>0</v>
      </c>
      <c r="G14" s="41"/>
      <c r="H14" s="47"/>
    </row>
    <row r="15" s="2" customFormat="1" ht="16.8" customHeight="1">
      <c r="A15" s="41"/>
      <c r="B15" s="47"/>
      <c r="C15" s="311" t="s">
        <v>19</v>
      </c>
      <c r="D15" s="311" t="s">
        <v>668</v>
      </c>
      <c r="E15" s="20" t="s">
        <v>19</v>
      </c>
      <c r="F15" s="312">
        <v>127</v>
      </c>
      <c r="G15" s="41"/>
      <c r="H15" s="47"/>
    </row>
    <row r="16" s="2" customFormat="1" ht="16.8" customHeight="1">
      <c r="A16" s="41"/>
      <c r="B16" s="47"/>
      <c r="C16" s="311" t="s">
        <v>19</v>
      </c>
      <c r="D16" s="311" t="s">
        <v>1322</v>
      </c>
      <c r="E16" s="20" t="s">
        <v>19</v>
      </c>
      <c r="F16" s="312">
        <v>0</v>
      </c>
      <c r="G16" s="41"/>
      <c r="H16" s="47"/>
    </row>
    <row r="17" s="2" customFormat="1" ht="16.8" customHeight="1">
      <c r="A17" s="41"/>
      <c r="B17" s="47"/>
      <c r="C17" s="311" t="s">
        <v>19</v>
      </c>
      <c r="D17" s="311" t="s">
        <v>1323</v>
      </c>
      <c r="E17" s="20" t="s">
        <v>19</v>
      </c>
      <c r="F17" s="312">
        <v>297</v>
      </c>
      <c r="G17" s="41"/>
      <c r="H17" s="47"/>
    </row>
    <row r="18" s="2" customFormat="1" ht="16.8" customHeight="1">
      <c r="A18" s="41"/>
      <c r="B18" s="47"/>
      <c r="C18" s="311" t="s">
        <v>19</v>
      </c>
      <c r="D18" s="311" t="s">
        <v>1324</v>
      </c>
      <c r="E18" s="20" t="s">
        <v>19</v>
      </c>
      <c r="F18" s="312">
        <v>0</v>
      </c>
      <c r="G18" s="41"/>
      <c r="H18" s="47"/>
    </row>
    <row r="19" s="2" customFormat="1" ht="16.8" customHeight="1">
      <c r="A19" s="41"/>
      <c r="B19" s="47"/>
      <c r="C19" s="311" t="s">
        <v>19</v>
      </c>
      <c r="D19" s="311" t="s">
        <v>1325</v>
      </c>
      <c r="E19" s="20" t="s">
        <v>19</v>
      </c>
      <c r="F19" s="312">
        <v>291</v>
      </c>
      <c r="G19" s="41"/>
      <c r="H19" s="47"/>
    </row>
    <row r="20" s="2" customFormat="1" ht="16.8" customHeight="1">
      <c r="A20" s="41"/>
      <c r="B20" s="47"/>
      <c r="C20" s="311" t="s">
        <v>19</v>
      </c>
      <c r="D20" s="311" t="s">
        <v>1326</v>
      </c>
      <c r="E20" s="20" t="s">
        <v>19</v>
      </c>
      <c r="F20" s="312">
        <v>0</v>
      </c>
      <c r="G20" s="41"/>
      <c r="H20" s="47"/>
    </row>
    <row r="21" s="2" customFormat="1" ht="16.8" customHeight="1">
      <c r="A21" s="41"/>
      <c r="B21" s="47"/>
      <c r="C21" s="311" t="s">
        <v>19</v>
      </c>
      <c r="D21" s="311" t="s">
        <v>1327</v>
      </c>
      <c r="E21" s="20" t="s">
        <v>19</v>
      </c>
      <c r="F21" s="312">
        <v>181</v>
      </c>
      <c r="G21" s="41"/>
      <c r="H21" s="47"/>
    </row>
    <row r="22" s="2" customFormat="1" ht="16.8" customHeight="1">
      <c r="A22" s="41"/>
      <c r="B22" s="47"/>
      <c r="C22" s="311" t="s">
        <v>19</v>
      </c>
      <c r="D22" s="311" t="s">
        <v>1328</v>
      </c>
      <c r="E22" s="20" t="s">
        <v>19</v>
      </c>
      <c r="F22" s="312">
        <v>0</v>
      </c>
      <c r="G22" s="41"/>
      <c r="H22" s="47"/>
    </row>
    <row r="23" s="2" customFormat="1" ht="16.8" customHeight="1">
      <c r="A23" s="41"/>
      <c r="B23" s="47"/>
      <c r="C23" s="311" t="s">
        <v>19</v>
      </c>
      <c r="D23" s="311" t="s">
        <v>217</v>
      </c>
      <c r="E23" s="20" t="s">
        <v>19</v>
      </c>
      <c r="F23" s="312">
        <v>19</v>
      </c>
      <c r="G23" s="41"/>
      <c r="H23" s="47"/>
    </row>
    <row r="24" s="2" customFormat="1" ht="16.8" customHeight="1">
      <c r="A24" s="41"/>
      <c r="B24" s="47"/>
      <c r="C24" s="311" t="s">
        <v>19</v>
      </c>
      <c r="D24" s="311" t="s">
        <v>1329</v>
      </c>
      <c r="E24" s="20" t="s">
        <v>19</v>
      </c>
      <c r="F24" s="312">
        <v>0</v>
      </c>
      <c r="G24" s="41"/>
      <c r="H24" s="47"/>
    </row>
    <row r="25" s="2" customFormat="1" ht="16.8" customHeight="1">
      <c r="A25" s="41"/>
      <c r="B25" s="47"/>
      <c r="C25" s="311" t="s">
        <v>19</v>
      </c>
      <c r="D25" s="311" t="s">
        <v>1330</v>
      </c>
      <c r="E25" s="20" t="s">
        <v>19</v>
      </c>
      <c r="F25" s="312">
        <v>388</v>
      </c>
      <c r="G25" s="41"/>
      <c r="H25" s="47"/>
    </row>
    <row r="26" s="2" customFormat="1" ht="16.8" customHeight="1">
      <c r="A26" s="41"/>
      <c r="B26" s="47"/>
      <c r="C26" s="311" t="s">
        <v>19</v>
      </c>
      <c r="D26" s="311" t="s">
        <v>1331</v>
      </c>
      <c r="E26" s="20" t="s">
        <v>19</v>
      </c>
      <c r="F26" s="312">
        <v>0</v>
      </c>
      <c r="G26" s="41"/>
      <c r="H26" s="47"/>
    </row>
    <row r="27" s="2" customFormat="1" ht="16.8" customHeight="1">
      <c r="A27" s="41"/>
      <c r="B27" s="47"/>
      <c r="C27" s="311" t="s">
        <v>19</v>
      </c>
      <c r="D27" s="311" t="s">
        <v>232</v>
      </c>
      <c r="E27" s="20" t="s">
        <v>19</v>
      </c>
      <c r="F27" s="312">
        <v>23</v>
      </c>
      <c r="G27" s="41"/>
      <c r="H27" s="47"/>
    </row>
    <row r="28" s="2" customFormat="1" ht="16.8" customHeight="1">
      <c r="A28" s="41"/>
      <c r="B28" s="47"/>
      <c r="C28" s="311" t="s">
        <v>1318</v>
      </c>
      <c r="D28" s="311" t="s">
        <v>274</v>
      </c>
      <c r="E28" s="20" t="s">
        <v>19</v>
      </c>
      <c r="F28" s="312">
        <v>1460</v>
      </c>
      <c r="G28" s="41"/>
      <c r="H28" s="47"/>
    </row>
    <row r="29" s="2" customFormat="1" ht="16.8" customHeight="1">
      <c r="A29" s="41"/>
      <c r="B29" s="47"/>
      <c r="C29" s="313" t="s">
        <v>1332</v>
      </c>
      <c r="D29" s="41"/>
      <c r="E29" s="41"/>
      <c r="F29" s="41"/>
      <c r="G29" s="41"/>
      <c r="H29" s="47"/>
    </row>
    <row r="30" s="2" customFormat="1" ht="16.8" customHeight="1">
      <c r="A30" s="41"/>
      <c r="B30" s="47"/>
      <c r="C30" s="311" t="s">
        <v>182</v>
      </c>
      <c r="D30" s="311" t="s">
        <v>183</v>
      </c>
      <c r="E30" s="20" t="s">
        <v>141</v>
      </c>
      <c r="F30" s="312">
        <v>585</v>
      </c>
      <c r="G30" s="41"/>
      <c r="H30" s="47"/>
    </row>
    <row r="31" s="2" customFormat="1" ht="16.8" customHeight="1">
      <c r="A31" s="41"/>
      <c r="B31" s="47"/>
      <c r="C31" s="311" t="s">
        <v>253</v>
      </c>
      <c r="D31" s="311" t="s">
        <v>1333</v>
      </c>
      <c r="E31" s="20" t="s">
        <v>141</v>
      </c>
      <c r="F31" s="312">
        <v>9410</v>
      </c>
      <c r="G31" s="41"/>
      <c r="H31" s="47"/>
    </row>
    <row r="32" s="2" customFormat="1" ht="16.8" customHeight="1">
      <c r="A32" s="41"/>
      <c r="B32" s="47"/>
      <c r="C32" s="307" t="s">
        <v>1334</v>
      </c>
      <c r="D32" s="308" t="s">
        <v>1335</v>
      </c>
      <c r="E32" s="309" t="s">
        <v>19</v>
      </c>
      <c r="F32" s="310">
        <v>676</v>
      </c>
      <c r="G32" s="41"/>
      <c r="H32" s="47"/>
    </row>
    <row r="33" s="2" customFormat="1" ht="16.8" customHeight="1">
      <c r="A33" s="41"/>
      <c r="B33" s="47"/>
      <c r="C33" s="311" t="s">
        <v>19</v>
      </c>
      <c r="D33" s="311" t="s">
        <v>1336</v>
      </c>
      <c r="E33" s="20" t="s">
        <v>19</v>
      </c>
      <c r="F33" s="312">
        <v>0</v>
      </c>
      <c r="G33" s="41"/>
      <c r="H33" s="47"/>
    </row>
    <row r="34" s="2" customFormat="1" ht="16.8" customHeight="1">
      <c r="A34" s="41"/>
      <c r="B34" s="47"/>
      <c r="C34" s="311" t="s">
        <v>19</v>
      </c>
      <c r="D34" s="311" t="s">
        <v>209</v>
      </c>
      <c r="E34" s="20" t="s">
        <v>19</v>
      </c>
      <c r="F34" s="312">
        <v>17</v>
      </c>
      <c r="G34" s="41"/>
      <c r="H34" s="47"/>
    </row>
    <row r="35" s="2" customFormat="1" ht="16.8" customHeight="1">
      <c r="A35" s="41"/>
      <c r="B35" s="47"/>
      <c r="C35" s="311" t="s">
        <v>19</v>
      </c>
      <c r="D35" s="311" t="s">
        <v>1337</v>
      </c>
      <c r="E35" s="20" t="s">
        <v>19</v>
      </c>
      <c r="F35" s="312">
        <v>0</v>
      </c>
      <c r="G35" s="41"/>
      <c r="H35" s="47"/>
    </row>
    <row r="36" s="2" customFormat="1" ht="16.8" customHeight="1">
      <c r="A36" s="41"/>
      <c r="B36" s="47"/>
      <c r="C36" s="311" t="s">
        <v>19</v>
      </c>
      <c r="D36" s="311" t="s">
        <v>217</v>
      </c>
      <c r="E36" s="20" t="s">
        <v>19</v>
      </c>
      <c r="F36" s="312">
        <v>19</v>
      </c>
      <c r="G36" s="41"/>
      <c r="H36" s="47"/>
    </row>
    <row r="37" s="2" customFormat="1" ht="16.8" customHeight="1">
      <c r="A37" s="41"/>
      <c r="B37" s="47"/>
      <c r="C37" s="311" t="s">
        <v>19</v>
      </c>
      <c r="D37" s="311" t="s">
        <v>1338</v>
      </c>
      <c r="E37" s="20" t="s">
        <v>19</v>
      </c>
      <c r="F37" s="312">
        <v>0</v>
      </c>
      <c r="G37" s="41"/>
      <c r="H37" s="47"/>
    </row>
    <row r="38" s="2" customFormat="1" ht="16.8" customHeight="1">
      <c r="A38" s="41"/>
      <c r="B38" s="47"/>
      <c r="C38" s="311" t="s">
        <v>19</v>
      </c>
      <c r="D38" s="311" t="s">
        <v>299</v>
      </c>
      <c r="E38" s="20" t="s">
        <v>19</v>
      </c>
      <c r="F38" s="312">
        <v>39</v>
      </c>
      <c r="G38" s="41"/>
      <c r="H38" s="47"/>
    </row>
    <row r="39" s="2" customFormat="1" ht="16.8" customHeight="1">
      <c r="A39" s="41"/>
      <c r="B39" s="47"/>
      <c r="C39" s="311" t="s">
        <v>19</v>
      </c>
      <c r="D39" s="311" t="s">
        <v>1339</v>
      </c>
      <c r="E39" s="20" t="s">
        <v>19</v>
      </c>
      <c r="F39" s="312">
        <v>0</v>
      </c>
      <c r="G39" s="41"/>
      <c r="H39" s="47"/>
    </row>
    <row r="40" s="2" customFormat="1" ht="16.8" customHeight="1">
      <c r="A40" s="41"/>
      <c r="B40" s="47"/>
      <c r="C40" s="311" t="s">
        <v>19</v>
      </c>
      <c r="D40" s="311" t="s">
        <v>1340</v>
      </c>
      <c r="E40" s="20" t="s">
        <v>19</v>
      </c>
      <c r="F40" s="312">
        <v>237</v>
      </c>
      <c r="G40" s="41"/>
      <c r="H40" s="47"/>
    </row>
    <row r="41" s="2" customFormat="1" ht="16.8" customHeight="1">
      <c r="A41" s="41"/>
      <c r="B41" s="47"/>
      <c r="C41" s="311" t="s">
        <v>19</v>
      </c>
      <c r="D41" s="311" t="s">
        <v>1341</v>
      </c>
      <c r="E41" s="20" t="s">
        <v>19</v>
      </c>
      <c r="F41" s="312">
        <v>0</v>
      </c>
      <c r="G41" s="41"/>
      <c r="H41" s="47"/>
    </row>
    <row r="42" s="2" customFormat="1" ht="16.8" customHeight="1">
      <c r="A42" s="41"/>
      <c r="B42" s="47"/>
      <c r="C42" s="311" t="s">
        <v>19</v>
      </c>
      <c r="D42" s="311" t="s">
        <v>387</v>
      </c>
      <c r="E42" s="20" t="s">
        <v>19</v>
      </c>
      <c r="F42" s="312">
        <v>59</v>
      </c>
      <c r="G42" s="41"/>
      <c r="H42" s="47"/>
    </row>
    <row r="43" s="2" customFormat="1" ht="16.8" customHeight="1">
      <c r="A43" s="41"/>
      <c r="B43" s="47"/>
      <c r="C43" s="311" t="s">
        <v>19</v>
      </c>
      <c r="D43" s="311" t="s">
        <v>1342</v>
      </c>
      <c r="E43" s="20" t="s">
        <v>19</v>
      </c>
      <c r="F43" s="312">
        <v>0</v>
      </c>
      <c r="G43" s="41"/>
      <c r="H43" s="47"/>
    </row>
    <row r="44" s="2" customFormat="1" ht="16.8" customHeight="1">
      <c r="A44" s="41"/>
      <c r="B44" s="47"/>
      <c r="C44" s="311" t="s">
        <v>19</v>
      </c>
      <c r="D44" s="311" t="s">
        <v>1343</v>
      </c>
      <c r="E44" s="20" t="s">
        <v>19</v>
      </c>
      <c r="F44" s="312">
        <v>305</v>
      </c>
      <c r="G44" s="41"/>
      <c r="H44" s="47"/>
    </row>
    <row r="45" s="2" customFormat="1" ht="16.8" customHeight="1">
      <c r="A45" s="41"/>
      <c r="B45" s="47"/>
      <c r="C45" s="311" t="s">
        <v>1334</v>
      </c>
      <c r="D45" s="311" t="s">
        <v>274</v>
      </c>
      <c r="E45" s="20" t="s">
        <v>19</v>
      </c>
      <c r="F45" s="312">
        <v>676</v>
      </c>
      <c r="G45" s="41"/>
      <c r="H45" s="47"/>
    </row>
    <row r="46" s="2" customFormat="1" ht="16.8" customHeight="1">
      <c r="A46" s="41"/>
      <c r="B46" s="47"/>
      <c r="C46" s="313" t="s">
        <v>1332</v>
      </c>
      <c r="D46" s="41"/>
      <c r="E46" s="41"/>
      <c r="F46" s="41"/>
      <c r="G46" s="41"/>
      <c r="H46" s="47"/>
    </row>
    <row r="47" s="2" customFormat="1" ht="16.8" customHeight="1">
      <c r="A47" s="41"/>
      <c r="B47" s="47"/>
      <c r="C47" s="311" t="s">
        <v>253</v>
      </c>
      <c r="D47" s="311" t="s">
        <v>1333</v>
      </c>
      <c r="E47" s="20" t="s">
        <v>141</v>
      </c>
      <c r="F47" s="312">
        <v>9410</v>
      </c>
      <c r="G47" s="41"/>
      <c r="H47" s="47"/>
    </row>
    <row r="48" s="2" customFormat="1" ht="16.8" customHeight="1">
      <c r="A48" s="41"/>
      <c r="B48" s="47"/>
      <c r="C48" s="307" t="s">
        <v>1344</v>
      </c>
      <c r="D48" s="308" t="s">
        <v>1345</v>
      </c>
      <c r="E48" s="309" t="s">
        <v>19</v>
      </c>
      <c r="F48" s="310">
        <v>5368</v>
      </c>
      <c r="G48" s="41"/>
      <c r="H48" s="47"/>
    </row>
    <row r="49" s="2" customFormat="1" ht="16.8" customHeight="1">
      <c r="A49" s="41"/>
      <c r="B49" s="47"/>
      <c r="C49" s="311" t="s">
        <v>19</v>
      </c>
      <c r="D49" s="311" t="s">
        <v>1346</v>
      </c>
      <c r="E49" s="20" t="s">
        <v>19</v>
      </c>
      <c r="F49" s="312">
        <v>0</v>
      </c>
      <c r="G49" s="41"/>
      <c r="H49" s="47"/>
    </row>
    <row r="50" s="2" customFormat="1" ht="16.8" customHeight="1">
      <c r="A50" s="41"/>
      <c r="B50" s="47"/>
      <c r="C50" s="311" t="s">
        <v>19</v>
      </c>
      <c r="D50" s="311" t="s">
        <v>1347</v>
      </c>
      <c r="E50" s="20" t="s">
        <v>19</v>
      </c>
      <c r="F50" s="312">
        <v>361</v>
      </c>
      <c r="G50" s="41"/>
      <c r="H50" s="47"/>
    </row>
    <row r="51" s="2" customFormat="1" ht="16.8" customHeight="1">
      <c r="A51" s="41"/>
      <c r="B51" s="47"/>
      <c r="C51" s="311" t="s">
        <v>19</v>
      </c>
      <c r="D51" s="311" t="s">
        <v>1348</v>
      </c>
      <c r="E51" s="20" t="s">
        <v>19</v>
      </c>
      <c r="F51" s="312">
        <v>0</v>
      </c>
      <c r="G51" s="41"/>
      <c r="H51" s="47"/>
    </row>
    <row r="52" s="2" customFormat="1" ht="16.8" customHeight="1">
      <c r="A52" s="41"/>
      <c r="B52" s="47"/>
      <c r="C52" s="311" t="s">
        <v>19</v>
      </c>
      <c r="D52" s="311" t="s">
        <v>1349</v>
      </c>
      <c r="E52" s="20" t="s">
        <v>19</v>
      </c>
      <c r="F52" s="312">
        <v>715</v>
      </c>
      <c r="G52" s="41"/>
      <c r="H52" s="47"/>
    </row>
    <row r="53" s="2" customFormat="1" ht="16.8" customHeight="1">
      <c r="A53" s="41"/>
      <c r="B53" s="47"/>
      <c r="C53" s="311" t="s">
        <v>19</v>
      </c>
      <c r="D53" s="311" t="s">
        <v>1350</v>
      </c>
      <c r="E53" s="20" t="s">
        <v>19</v>
      </c>
      <c r="F53" s="312">
        <v>0</v>
      </c>
      <c r="G53" s="41"/>
      <c r="H53" s="47"/>
    </row>
    <row r="54" s="2" customFormat="1" ht="16.8" customHeight="1">
      <c r="A54" s="41"/>
      <c r="B54" s="47"/>
      <c r="C54" s="311" t="s">
        <v>19</v>
      </c>
      <c r="D54" s="311" t="s">
        <v>1351</v>
      </c>
      <c r="E54" s="20" t="s">
        <v>19</v>
      </c>
      <c r="F54" s="312">
        <v>380</v>
      </c>
      <c r="G54" s="41"/>
      <c r="H54" s="47"/>
    </row>
    <row r="55" s="2" customFormat="1" ht="16.8" customHeight="1">
      <c r="A55" s="41"/>
      <c r="B55" s="47"/>
      <c r="C55" s="311" t="s">
        <v>19</v>
      </c>
      <c r="D55" s="311" t="s">
        <v>1352</v>
      </c>
      <c r="E55" s="20" t="s">
        <v>19</v>
      </c>
      <c r="F55" s="312">
        <v>0</v>
      </c>
      <c r="G55" s="41"/>
      <c r="H55" s="47"/>
    </row>
    <row r="56" s="2" customFormat="1" ht="16.8" customHeight="1">
      <c r="A56" s="41"/>
      <c r="B56" s="47"/>
      <c r="C56" s="311" t="s">
        <v>19</v>
      </c>
      <c r="D56" s="311" t="s">
        <v>418</v>
      </c>
      <c r="E56" s="20" t="s">
        <v>19</v>
      </c>
      <c r="F56" s="312">
        <v>66</v>
      </c>
      <c r="G56" s="41"/>
      <c r="H56" s="47"/>
    </row>
    <row r="57" s="2" customFormat="1" ht="16.8" customHeight="1">
      <c r="A57" s="41"/>
      <c r="B57" s="47"/>
      <c r="C57" s="311" t="s">
        <v>19</v>
      </c>
      <c r="D57" s="311" t="s">
        <v>1353</v>
      </c>
      <c r="E57" s="20" t="s">
        <v>19</v>
      </c>
      <c r="F57" s="312">
        <v>0</v>
      </c>
      <c r="G57" s="41"/>
      <c r="H57" s="47"/>
    </row>
    <row r="58" s="2" customFormat="1" ht="16.8" customHeight="1">
      <c r="A58" s="41"/>
      <c r="B58" s="47"/>
      <c r="C58" s="311" t="s">
        <v>19</v>
      </c>
      <c r="D58" s="311" t="s">
        <v>1354</v>
      </c>
      <c r="E58" s="20" t="s">
        <v>19</v>
      </c>
      <c r="F58" s="312">
        <v>191</v>
      </c>
      <c r="G58" s="41"/>
      <c r="H58" s="47"/>
    </row>
    <row r="59" s="2" customFormat="1" ht="16.8" customHeight="1">
      <c r="A59" s="41"/>
      <c r="B59" s="47"/>
      <c r="C59" s="311" t="s">
        <v>19</v>
      </c>
      <c r="D59" s="311" t="s">
        <v>1355</v>
      </c>
      <c r="E59" s="20" t="s">
        <v>19</v>
      </c>
      <c r="F59" s="312">
        <v>0</v>
      </c>
      <c r="G59" s="41"/>
      <c r="H59" s="47"/>
    </row>
    <row r="60" s="2" customFormat="1" ht="16.8" customHeight="1">
      <c r="A60" s="41"/>
      <c r="B60" s="47"/>
      <c r="C60" s="311" t="s">
        <v>19</v>
      </c>
      <c r="D60" s="311" t="s">
        <v>1356</v>
      </c>
      <c r="E60" s="20" t="s">
        <v>19</v>
      </c>
      <c r="F60" s="312">
        <v>633</v>
      </c>
      <c r="G60" s="41"/>
      <c r="H60" s="47"/>
    </row>
    <row r="61" s="2" customFormat="1" ht="16.8" customHeight="1">
      <c r="A61" s="41"/>
      <c r="B61" s="47"/>
      <c r="C61" s="311" t="s">
        <v>19</v>
      </c>
      <c r="D61" s="311" t="s">
        <v>1357</v>
      </c>
      <c r="E61" s="20" t="s">
        <v>19</v>
      </c>
      <c r="F61" s="312">
        <v>0</v>
      </c>
      <c r="G61" s="41"/>
      <c r="H61" s="47"/>
    </row>
    <row r="62" s="2" customFormat="1" ht="16.8" customHeight="1">
      <c r="A62" s="41"/>
      <c r="B62" s="47"/>
      <c r="C62" s="311" t="s">
        <v>19</v>
      </c>
      <c r="D62" s="311" t="s">
        <v>1349</v>
      </c>
      <c r="E62" s="20" t="s">
        <v>19</v>
      </c>
      <c r="F62" s="312">
        <v>715</v>
      </c>
      <c r="G62" s="41"/>
      <c r="H62" s="47"/>
    </row>
    <row r="63" s="2" customFormat="1" ht="16.8" customHeight="1">
      <c r="A63" s="41"/>
      <c r="B63" s="47"/>
      <c r="C63" s="311" t="s">
        <v>19</v>
      </c>
      <c r="D63" s="311" t="s">
        <v>1358</v>
      </c>
      <c r="E63" s="20" t="s">
        <v>19</v>
      </c>
      <c r="F63" s="312">
        <v>0</v>
      </c>
      <c r="G63" s="41"/>
      <c r="H63" s="47"/>
    </row>
    <row r="64" s="2" customFormat="1" ht="16.8" customHeight="1">
      <c r="A64" s="41"/>
      <c r="B64" s="47"/>
      <c r="C64" s="311" t="s">
        <v>19</v>
      </c>
      <c r="D64" s="311" t="s">
        <v>1359</v>
      </c>
      <c r="E64" s="20" t="s">
        <v>19</v>
      </c>
      <c r="F64" s="312">
        <v>234</v>
      </c>
      <c r="G64" s="41"/>
      <c r="H64" s="47"/>
    </row>
    <row r="65" s="2" customFormat="1" ht="16.8" customHeight="1">
      <c r="A65" s="41"/>
      <c r="B65" s="47"/>
      <c r="C65" s="311" t="s">
        <v>19</v>
      </c>
      <c r="D65" s="311" t="s">
        <v>1360</v>
      </c>
      <c r="E65" s="20" t="s">
        <v>19</v>
      </c>
      <c r="F65" s="312">
        <v>0</v>
      </c>
      <c r="G65" s="41"/>
      <c r="H65" s="47"/>
    </row>
    <row r="66" s="2" customFormat="1" ht="16.8" customHeight="1">
      <c r="A66" s="41"/>
      <c r="B66" s="47"/>
      <c r="C66" s="311" t="s">
        <v>19</v>
      </c>
      <c r="D66" s="311" t="s">
        <v>1361</v>
      </c>
      <c r="E66" s="20" t="s">
        <v>19</v>
      </c>
      <c r="F66" s="312">
        <v>310</v>
      </c>
      <c r="G66" s="41"/>
      <c r="H66" s="47"/>
    </row>
    <row r="67" s="2" customFormat="1" ht="16.8" customHeight="1">
      <c r="A67" s="41"/>
      <c r="B67" s="47"/>
      <c r="C67" s="311" t="s">
        <v>19</v>
      </c>
      <c r="D67" s="311" t="s">
        <v>1362</v>
      </c>
      <c r="E67" s="20" t="s">
        <v>19</v>
      </c>
      <c r="F67" s="312">
        <v>0</v>
      </c>
      <c r="G67" s="41"/>
      <c r="H67" s="47"/>
    </row>
    <row r="68" s="2" customFormat="1" ht="16.8" customHeight="1">
      <c r="A68" s="41"/>
      <c r="B68" s="47"/>
      <c r="C68" s="311" t="s">
        <v>19</v>
      </c>
      <c r="D68" s="311" t="s">
        <v>639</v>
      </c>
      <c r="E68" s="20" t="s">
        <v>19</v>
      </c>
      <c r="F68" s="312">
        <v>120</v>
      </c>
      <c r="G68" s="41"/>
      <c r="H68" s="47"/>
    </row>
    <row r="69" s="2" customFormat="1" ht="16.8" customHeight="1">
      <c r="A69" s="41"/>
      <c r="B69" s="47"/>
      <c r="C69" s="311" t="s">
        <v>19</v>
      </c>
      <c r="D69" s="311" t="s">
        <v>1363</v>
      </c>
      <c r="E69" s="20" t="s">
        <v>19</v>
      </c>
      <c r="F69" s="312">
        <v>0</v>
      </c>
      <c r="G69" s="41"/>
      <c r="H69" s="47"/>
    </row>
    <row r="70" s="2" customFormat="1" ht="16.8" customHeight="1">
      <c r="A70" s="41"/>
      <c r="B70" s="47"/>
      <c r="C70" s="311" t="s">
        <v>19</v>
      </c>
      <c r="D70" s="311" t="s">
        <v>699</v>
      </c>
      <c r="E70" s="20" t="s">
        <v>19</v>
      </c>
      <c r="F70" s="312">
        <v>136</v>
      </c>
      <c r="G70" s="41"/>
      <c r="H70" s="47"/>
    </row>
    <row r="71" s="2" customFormat="1" ht="16.8" customHeight="1">
      <c r="A71" s="41"/>
      <c r="B71" s="47"/>
      <c r="C71" s="311" t="s">
        <v>19</v>
      </c>
      <c r="D71" s="311" t="s">
        <v>1364</v>
      </c>
      <c r="E71" s="20" t="s">
        <v>19</v>
      </c>
      <c r="F71" s="312">
        <v>0</v>
      </c>
      <c r="G71" s="41"/>
      <c r="H71" s="47"/>
    </row>
    <row r="72" s="2" customFormat="1" ht="16.8" customHeight="1">
      <c r="A72" s="41"/>
      <c r="B72" s="47"/>
      <c r="C72" s="311" t="s">
        <v>19</v>
      </c>
      <c r="D72" s="311" t="s">
        <v>1365</v>
      </c>
      <c r="E72" s="20" t="s">
        <v>19</v>
      </c>
      <c r="F72" s="312">
        <v>222</v>
      </c>
      <c r="G72" s="41"/>
      <c r="H72" s="47"/>
    </row>
    <row r="73" s="2" customFormat="1" ht="16.8" customHeight="1">
      <c r="A73" s="41"/>
      <c r="B73" s="47"/>
      <c r="C73" s="311" t="s">
        <v>19</v>
      </c>
      <c r="D73" s="311" t="s">
        <v>1366</v>
      </c>
      <c r="E73" s="20" t="s">
        <v>19</v>
      </c>
      <c r="F73" s="312">
        <v>0</v>
      </c>
      <c r="G73" s="41"/>
      <c r="H73" s="47"/>
    </row>
    <row r="74" s="2" customFormat="1" ht="16.8" customHeight="1">
      <c r="A74" s="41"/>
      <c r="B74" s="47"/>
      <c r="C74" s="311" t="s">
        <v>19</v>
      </c>
      <c r="D74" s="311" t="s">
        <v>1367</v>
      </c>
      <c r="E74" s="20" t="s">
        <v>19</v>
      </c>
      <c r="F74" s="312">
        <v>296</v>
      </c>
      <c r="G74" s="41"/>
      <c r="H74" s="47"/>
    </row>
    <row r="75" s="2" customFormat="1" ht="16.8" customHeight="1">
      <c r="A75" s="41"/>
      <c r="B75" s="47"/>
      <c r="C75" s="311" t="s">
        <v>19</v>
      </c>
      <c r="D75" s="311" t="s">
        <v>1368</v>
      </c>
      <c r="E75" s="20" t="s">
        <v>19</v>
      </c>
      <c r="F75" s="312">
        <v>0</v>
      </c>
      <c r="G75" s="41"/>
      <c r="H75" s="47"/>
    </row>
    <row r="76" s="2" customFormat="1" ht="16.8" customHeight="1">
      <c r="A76" s="41"/>
      <c r="B76" s="47"/>
      <c r="C76" s="311" t="s">
        <v>19</v>
      </c>
      <c r="D76" s="311" t="s">
        <v>193</v>
      </c>
      <c r="E76" s="20" t="s">
        <v>19</v>
      </c>
      <c r="F76" s="312">
        <v>13</v>
      </c>
      <c r="G76" s="41"/>
      <c r="H76" s="47"/>
    </row>
    <row r="77" s="2" customFormat="1" ht="16.8" customHeight="1">
      <c r="A77" s="41"/>
      <c r="B77" s="47"/>
      <c r="C77" s="311" t="s">
        <v>19</v>
      </c>
      <c r="D77" s="311" t="s">
        <v>1369</v>
      </c>
      <c r="E77" s="20" t="s">
        <v>19</v>
      </c>
      <c r="F77" s="312">
        <v>0</v>
      </c>
      <c r="G77" s="41"/>
      <c r="H77" s="47"/>
    </row>
    <row r="78" s="2" customFormat="1" ht="16.8" customHeight="1">
      <c r="A78" s="41"/>
      <c r="B78" s="47"/>
      <c r="C78" s="311" t="s">
        <v>19</v>
      </c>
      <c r="D78" s="311" t="s">
        <v>236</v>
      </c>
      <c r="E78" s="20" t="s">
        <v>19</v>
      </c>
      <c r="F78" s="312">
        <v>24</v>
      </c>
      <c r="G78" s="41"/>
      <c r="H78" s="47"/>
    </row>
    <row r="79" s="2" customFormat="1" ht="16.8" customHeight="1">
      <c r="A79" s="41"/>
      <c r="B79" s="47"/>
      <c r="C79" s="311" t="s">
        <v>19</v>
      </c>
      <c r="D79" s="311" t="s">
        <v>1370</v>
      </c>
      <c r="E79" s="20" t="s">
        <v>19</v>
      </c>
      <c r="F79" s="312">
        <v>0</v>
      </c>
      <c r="G79" s="41"/>
      <c r="H79" s="47"/>
    </row>
    <row r="80" s="2" customFormat="1" ht="16.8" customHeight="1">
      <c r="A80" s="41"/>
      <c r="B80" s="47"/>
      <c r="C80" s="311" t="s">
        <v>19</v>
      </c>
      <c r="D80" s="311" t="s">
        <v>1371</v>
      </c>
      <c r="E80" s="20" t="s">
        <v>19</v>
      </c>
      <c r="F80" s="312">
        <v>206</v>
      </c>
      <c r="G80" s="41"/>
      <c r="H80" s="47"/>
    </row>
    <row r="81" s="2" customFormat="1" ht="16.8" customHeight="1">
      <c r="A81" s="41"/>
      <c r="B81" s="47"/>
      <c r="C81" s="311" t="s">
        <v>19</v>
      </c>
      <c r="D81" s="311" t="s">
        <v>1372</v>
      </c>
      <c r="E81" s="20" t="s">
        <v>19</v>
      </c>
      <c r="F81" s="312">
        <v>0</v>
      </c>
      <c r="G81" s="41"/>
      <c r="H81" s="47"/>
    </row>
    <row r="82" s="2" customFormat="1" ht="16.8" customHeight="1">
      <c r="A82" s="41"/>
      <c r="B82" s="47"/>
      <c r="C82" s="311" t="s">
        <v>19</v>
      </c>
      <c r="D82" s="311" t="s">
        <v>163</v>
      </c>
      <c r="E82" s="20" t="s">
        <v>19</v>
      </c>
      <c r="F82" s="312">
        <v>6</v>
      </c>
      <c r="G82" s="41"/>
      <c r="H82" s="47"/>
    </row>
    <row r="83" s="2" customFormat="1" ht="16.8" customHeight="1">
      <c r="A83" s="41"/>
      <c r="B83" s="47"/>
      <c r="C83" s="311" t="s">
        <v>19</v>
      </c>
      <c r="D83" s="311" t="s">
        <v>1373</v>
      </c>
      <c r="E83" s="20" t="s">
        <v>19</v>
      </c>
      <c r="F83" s="312">
        <v>0</v>
      </c>
      <c r="G83" s="41"/>
      <c r="H83" s="47"/>
    </row>
    <row r="84" s="2" customFormat="1" ht="16.8" customHeight="1">
      <c r="A84" s="41"/>
      <c r="B84" s="47"/>
      <c r="C84" s="311" t="s">
        <v>19</v>
      </c>
      <c r="D84" s="311" t="s">
        <v>193</v>
      </c>
      <c r="E84" s="20" t="s">
        <v>19</v>
      </c>
      <c r="F84" s="312">
        <v>13</v>
      </c>
      <c r="G84" s="41"/>
      <c r="H84" s="47"/>
    </row>
    <row r="85" s="2" customFormat="1" ht="16.8" customHeight="1">
      <c r="A85" s="41"/>
      <c r="B85" s="47"/>
      <c r="C85" s="311" t="s">
        <v>19</v>
      </c>
      <c r="D85" s="311" t="s">
        <v>1374</v>
      </c>
      <c r="E85" s="20" t="s">
        <v>19</v>
      </c>
      <c r="F85" s="312">
        <v>0</v>
      </c>
      <c r="G85" s="41"/>
      <c r="H85" s="47"/>
    </row>
    <row r="86" s="2" customFormat="1" ht="16.8" customHeight="1">
      <c r="A86" s="41"/>
      <c r="B86" s="47"/>
      <c r="C86" s="311" t="s">
        <v>19</v>
      </c>
      <c r="D86" s="311" t="s">
        <v>8</v>
      </c>
      <c r="E86" s="20" t="s">
        <v>19</v>
      </c>
      <c r="F86" s="312">
        <v>12</v>
      </c>
      <c r="G86" s="41"/>
      <c r="H86" s="47"/>
    </row>
    <row r="87" s="2" customFormat="1" ht="16.8" customHeight="1">
      <c r="A87" s="41"/>
      <c r="B87" s="47"/>
      <c r="C87" s="311" t="s">
        <v>19</v>
      </c>
      <c r="D87" s="311" t="s">
        <v>1375</v>
      </c>
      <c r="E87" s="20" t="s">
        <v>19</v>
      </c>
      <c r="F87" s="312">
        <v>0</v>
      </c>
      <c r="G87" s="41"/>
      <c r="H87" s="47"/>
    </row>
    <row r="88" s="2" customFormat="1" ht="16.8" customHeight="1">
      <c r="A88" s="41"/>
      <c r="B88" s="47"/>
      <c r="C88" s="311" t="s">
        <v>19</v>
      </c>
      <c r="D88" s="311" t="s">
        <v>1349</v>
      </c>
      <c r="E88" s="20" t="s">
        <v>19</v>
      </c>
      <c r="F88" s="312">
        <v>715</v>
      </c>
      <c r="G88" s="41"/>
      <c r="H88" s="47"/>
    </row>
    <row r="89" s="2" customFormat="1" ht="16.8" customHeight="1">
      <c r="A89" s="41"/>
      <c r="B89" s="47"/>
      <c r="C89" s="311" t="s">
        <v>1344</v>
      </c>
      <c r="D89" s="311" t="s">
        <v>274</v>
      </c>
      <c r="E89" s="20" t="s">
        <v>19</v>
      </c>
      <c r="F89" s="312">
        <v>5368</v>
      </c>
      <c r="G89" s="41"/>
      <c r="H89" s="47"/>
    </row>
    <row r="90" s="2" customFormat="1" ht="16.8" customHeight="1">
      <c r="A90" s="41"/>
      <c r="B90" s="47"/>
      <c r="C90" s="313" t="s">
        <v>1332</v>
      </c>
      <c r="D90" s="41"/>
      <c r="E90" s="41"/>
      <c r="F90" s="41"/>
      <c r="G90" s="41"/>
      <c r="H90" s="47"/>
    </row>
    <row r="91" s="2" customFormat="1" ht="16.8" customHeight="1">
      <c r="A91" s="41"/>
      <c r="B91" s="47"/>
      <c r="C91" s="311" t="s">
        <v>187</v>
      </c>
      <c r="D91" s="311" t="s">
        <v>188</v>
      </c>
      <c r="E91" s="20" t="s">
        <v>141</v>
      </c>
      <c r="F91" s="312">
        <v>1530</v>
      </c>
      <c r="G91" s="41"/>
      <c r="H91" s="47"/>
    </row>
    <row r="92" s="2" customFormat="1" ht="16.8" customHeight="1">
      <c r="A92" s="41"/>
      <c r="B92" s="47"/>
      <c r="C92" s="311" t="s">
        <v>253</v>
      </c>
      <c r="D92" s="311" t="s">
        <v>1333</v>
      </c>
      <c r="E92" s="20" t="s">
        <v>141</v>
      </c>
      <c r="F92" s="312">
        <v>9410</v>
      </c>
      <c r="G92" s="41"/>
      <c r="H92" s="47"/>
    </row>
    <row r="93" s="2" customFormat="1" ht="16.8" customHeight="1">
      <c r="A93" s="41"/>
      <c r="B93" s="47"/>
      <c r="C93" s="307" t="s">
        <v>1376</v>
      </c>
      <c r="D93" s="308" t="s">
        <v>1377</v>
      </c>
      <c r="E93" s="309" t="s">
        <v>19</v>
      </c>
      <c r="F93" s="310">
        <v>2534</v>
      </c>
      <c r="G93" s="41"/>
      <c r="H93" s="47"/>
    </row>
    <row r="94" s="2" customFormat="1" ht="16.8" customHeight="1">
      <c r="A94" s="41"/>
      <c r="B94" s="47"/>
      <c r="C94" s="311" t="s">
        <v>19</v>
      </c>
      <c r="D94" s="311" t="s">
        <v>1378</v>
      </c>
      <c r="E94" s="20" t="s">
        <v>19</v>
      </c>
      <c r="F94" s="312">
        <v>0</v>
      </c>
      <c r="G94" s="41"/>
      <c r="H94" s="47"/>
    </row>
    <row r="95" s="2" customFormat="1" ht="16.8" customHeight="1">
      <c r="A95" s="41"/>
      <c r="B95" s="47"/>
      <c r="C95" s="311" t="s">
        <v>19</v>
      </c>
      <c r="D95" s="311" t="s">
        <v>1379</v>
      </c>
      <c r="E95" s="20" t="s">
        <v>19</v>
      </c>
      <c r="F95" s="312">
        <v>592</v>
      </c>
      <c r="G95" s="41"/>
      <c r="H95" s="47"/>
    </row>
    <row r="96" s="2" customFormat="1" ht="16.8" customHeight="1">
      <c r="A96" s="41"/>
      <c r="B96" s="47"/>
      <c r="C96" s="311" t="s">
        <v>19</v>
      </c>
      <c r="D96" s="311" t="s">
        <v>1380</v>
      </c>
      <c r="E96" s="20" t="s">
        <v>19</v>
      </c>
      <c r="F96" s="312">
        <v>0</v>
      </c>
      <c r="G96" s="41"/>
      <c r="H96" s="47"/>
    </row>
    <row r="97" s="2" customFormat="1" ht="16.8" customHeight="1">
      <c r="A97" s="41"/>
      <c r="B97" s="47"/>
      <c r="C97" s="311" t="s">
        <v>19</v>
      </c>
      <c r="D97" s="311" t="s">
        <v>1381</v>
      </c>
      <c r="E97" s="20" t="s">
        <v>19</v>
      </c>
      <c r="F97" s="312">
        <v>664</v>
      </c>
      <c r="G97" s="41"/>
      <c r="H97" s="47"/>
    </row>
    <row r="98" s="2" customFormat="1" ht="16.8" customHeight="1">
      <c r="A98" s="41"/>
      <c r="B98" s="47"/>
      <c r="C98" s="311" t="s">
        <v>19</v>
      </c>
      <c r="D98" s="311" t="s">
        <v>1382</v>
      </c>
      <c r="E98" s="20" t="s">
        <v>19</v>
      </c>
      <c r="F98" s="312">
        <v>0</v>
      </c>
      <c r="G98" s="41"/>
      <c r="H98" s="47"/>
    </row>
    <row r="99" s="2" customFormat="1" ht="16.8" customHeight="1">
      <c r="A99" s="41"/>
      <c r="B99" s="47"/>
      <c r="C99" s="311" t="s">
        <v>19</v>
      </c>
      <c r="D99" s="311" t="s">
        <v>421</v>
      </c>
      <c r="E99" s="20" t="s">
        <v>19</v>
      </c>
      <c r="F99" s="312">
        <v>67</v>
      </c>
      <c r="G99" s="41"/>
      <c r="H99" s="47"/>
    </row>
    <row r="100" s="2" customFormat="1" ht="16.8" customHeight="1">
      <c r="A100" s="41"/>
      <c r="B100" s="47"/>
      <c r="C100" s="311" t="s">
        <v>19</v>
      </c>
      <c r="D100" s="311" t="s">
        <v>1383</v>
      </c>
      <c r="E100" s="20" t="s">
        <v>19</v>
      </c>
      <c r="F100" s="312">
        <v>0</v>
      </c>
      <c r="G100" s="41"/>
      <c r="H100" s="47"/>
    </row>
    <row r="101" s="2" customFormat="1" ht="16.8" customHeight="1">
      <c r="A101" s="41"/>
      <c r="B101" s="47"/>
      <c r="C101" s="311" t="s">
        <v>19</v>
      </c>
      <c r="D101" s="311" t="s">
        <v>445</v>
      </c>
      <c r="E101" s="20" t="s">
        <v>19</v>
      </c>
      <c r="F101" s="312">
        <v>72</v>
      </c>
      <c r="G101" s="41"/>
      <c r="H101" s="47"/>
    </row>
    <row r="102" s="2" customFormat="1" ht="16.8" customHeight="1">
      <c r="A102" s="41"/>
      <c r="B102" s="47"/>
      <c r="C102" s="311" t="s">
        <v>19</v>
      </c>
      <c r="D102" s="311" t="s">
        <v>1384</v>
      </c>
      <c r="E102" s="20" t="s">
        <v>19</v>
      </c>
      <c r="F102" s="312">
        <v>0</v>
      </c>
      <c r="G102" s="41"/>
      <c r="H102" s="47"/>
    </row>
    <row r="103" s="2" customFormat="1" ht="16.8" customHeight="1">
      <c r="A103" s="41"/>
      <c r="B103" s="47"/>
      <c r="C103" s="311" t="s">
        <v>19</v>
      </c>
      <c r="D103" s="311" t="s">
        <v>1371</v>
      </c>
      <c r="E103" s="20" t="s">
        <v>19</v>
      </c>
      <c r="F103" s="312">
        <v>206</v>
      </c>
      <c r="G103" s="41"/>
      <c r="H103" s="47"/>
    </row>
    <row r="104" s="2" customFormat="1" ht="16.8" customHeight="1">
      <c r="A104" s="41"/>
      <c r="B104" s="47"/>
      <c r="C104" s="311" t="s">
        <v>19</v>
      </c>
      <c r="D104" s="311" t="s">
        <v>1385</v>
      </c>
      <c r="E104" s="20" t="s">
        <v>19</v>
      </c>
      <c r="F104" s="312">
        <v>0</v>
      </c>
      <c r="G104" s="41"/>
      <c r="H104" s="47"/>
    </row>
    <row r="105" s="2" customFormat="1" ht="16.8" customHeight="1">
      <c r="A105" s="41"/>
      <c r="B105" s="47"/>
      <c r="C105" s="311" t="s">
        <v>19</v>
      </c>
      <c r="D105" s="311" t="s">
        <v>1386</v>
      </c>
      <c r="E105" s="20" t="s">
        <v>19</v>
      </c>
      <c r="F105" s="312">
        <v>311</v>
      </c>
      <c r="G105" s="41"/>
      <c r="H105" s="47"/>
    </row>
    <row r="106" s="2" customFormat="1" ht="16.8" customHeight="1">
      <c r="A106" s="41"/>
      <c r="B106" s="47"/>
      <c r="C106" s="311" t="s">
        <v>19</v>
      </c>
      <c r="D106" s="311" t="s">
        <v>1387</v>
      </c>
      <c r="E106" s="20" t="s">
        <v>19</v>
      </c>
      <c r="F106" s="312">
        <v>0</v>
      </c>
      <c r="G106" s="41"/>
      <c r="H106" s="47"/>
    </row>
    <row r="107" s="2" customFormat="1" ht="16.8" customHeight="1">
      <c r="A107" s="41"/>
      <c r="B107" s="47"/>
      <c r="C107" s="311" t="s">
        <v>19</v>
      </c>
      <c r="D107" s="311" t="s">
        <v>465</v>
      </c>
      <c r="E107" s="20" t="s">
        <v>19</v>
      </c>
      <c r="F107" s="312">
        <v>77</v>
      </c>
      <c r="G107" s="41"/>
      <c r="H107" s="47"/>
    </row>
    <row r="108" s="2" customFormat="1" ht="16.8" customHeight="1">
      <c r="A108" s="41"/>
      <c r="B108" s="47"/>
      <c r="C108" s="311" t="s">
        <v>19</v>
      </c>
      <c r="D108" s="311" t="s">
        <v>1388</v>
      </c>
      <c r="E108" s="20" t="s">
        <v>19</v>
      </c>
      <c r="F108" s="312">
        <v>0</v>
      </c>
      <c r="G108" s="41"/>
      <c r="H108" s="47"/>
    </row>
    <row r="109" s="2" customFormat="1" ht="16.8" customHeight="1">
      <c r="A109" s="41"/>
      <c r="B109" s="47"/>
      <c r="C109" s="311" t="s">
        <v>19</v>
      </c>
      <c r="D109" s="311" t="s">
        <v>1323</v>
      </c>
      <c r="E109" s="20" t="s">
        <v>19</v>
      </c>
      <c r="F109" s="312">
        <v>297</v>
      </c>
      <c r="G109" s="41"/>
      <c r="H109" s="47"/>
    </row>
    <row r="110" s="2" customFormat="1" ht="16.8" customHeight="1">
      <c r="A110" s="41"/>
      <c r="B110" s="47"/>
      <c r="C110" s="311" t="s">
        <v>19</v>
      </c>
      <c r="D110" s="311" t="s">
        <v>1389</v>
      </c>
      <c r="E110" s="20" t="s">
        <v>19</v>
      </c>
      <c r="F110" s="312">
        <v>0</v>
      </c>
      <c r="G110" s="41"/>
      <c r="H110" s="47"/>
    </row>
    <row r="111" s="2" customFormat="1" ht="16.8" customHeight="1">
      <c r="A111" s="41"/>
      <c r="B111" s="47"/>
      <c r="C111" s="311" t="s">
        <v>19</v>
      </c>
      <c r="D111" s="311" t="s">
        <v>1390</v>
      </c>
      <c r="E111" s="20" t="s">
        <v>19</v>
      </c>
      <c r="F111" s="312">
        <v>223</v>
      </c>
      <c r="G111" s="41"/>
      <c r="H111" s="47"/>
    </row>
    <row r="112" s="2" customFormat="1" ht="16.8" customHeight="1">
      <c r="A112" s="41"/>
      <c r="B112" s="47"/>
      <c r="C112" s="311" t="s">
        <v>19</v>
      </c>
      <c r="D112" s="311" t="s">
        <v>1391</v>
      </c>
      <c r="E112" s="20" t="s">
        <v>19</v>
      </c>
      <c r="F112" s="312">
        <v>0</v>
      </c>
      <c r="G112" s="41"/>
      <c r="H112" s="47"/>
    </row>
    <row r="113" s="2" customFormat="1" ht="16.8" customHeight="1">
      <c r="A113" s="41"/>
      <c r="B113" s="47"/>
      <c r="C113" s="311" t="s">
        <v>19</v>
      </c>
      <c r="D113" s="311" t="s">
        <v>240</v>
      </c>
      <c r="E113" s="20" t="s">
        <v>19</v>
      </c>
      <c r="F113" s="312">
        <v>25</v>
      </c>
      <c r="G113" s="41"/>
      <c r="H113" s="47"/>
    </row>
    <row r="114" s="2" customFormat="1" ht="16.8" customHeight="1">
      <c r="A114" s="41"/>
      <c r="B114" s="47"/>
      <c r="C114" s="311" t="s">
        <v>1376</v>
      </c>
      <c r="D114" s="311" t="s">
        <v>274</v>
      </c>
      <c r="E114" s="20" t="s">
        <v>19</v>
      </c>
      <c r="F114" s="312">
        <v>2534</v>
      </c>
      <c r="G114" s="41"/>
      <c r="H114" s="47"/>
    </row>
    <row r="115" s="2" customFormat="1" ht="16.8" customHeight="1">
      <c r="A115" s="41"/>
      <c r="B115" s="47"/>
      <c r="C115" s="313" t="s">
        <v>1332</v>
      </c>
      <c r="D115" s="41"/>
      <c r="E115" s="41"/>
      <c r="F115" s="41"/>
      <c r="G115" s="41"/>
      <c r="H115" s="47"/>
    </row>
    <row r="116" s="2" customFormat="1" ht="16.8" customHeight="1">
      <c r="A116" s="41"/>
      <c r="B116" s="47"/>
      <c r="C116" s="311" t="s">
        <v>190</v>
      </c>
      <c r="D116" s="311" t="s">
        <v>191</v>
      </c>
      <c r="E116" s="20" t="s">
        <v>141</v>
      </c>
      <c r="F116" s="312">
        <v>670</v>
      </c>
      <c r="G116" s="41"/>
      <c r="H116" s="47"/>
    </row>
    <row r="117" s="2" customFormat="1" ht="16.8" customHeight="1">
      <c r="A117" s="41"/>
      <c r="B117" s="47"/>
      <c r="C117" s="311" t="s">
        <v>257</v>
      </c>
      <c r="D117" s="311" t="s">
        <v>1392</v>
      </c>
      <c r="E117" s="20" t="s">
        <v>141</v>
      </c>
      <c r="F117" s="312">
        <v>3765</v>
      </c>
      <c r="G117" s="41"/>
      <c r="H117" s="47"/>
    </row>
    <row r="118" s="2" customFormat="1" ht="16.8" customHeight="1">
      <c r="A118" s="41"/>
      <c r="B118" s="47"/>
      <c r="C118" s="307" t="s">
        <v>1393</v>
      </c>
      <c r="D118" s="308" t="s">
        <v>1394</v>
      </c>
      <c r="E118" s="309" t="s">
        <v>19</v>
      </c>
      <c r="F118" s="310">
        <v>961</v>
      </c>
      <c r="G118" s="41"/>
      <c r="H118" s="47"/>
    </row>
    <row r="119" s="2" customFormat="1" ht="16.8" customHeight="1">
      <c r="A119" s="41"/>
      <c r="B119" s="47"/>
      <c r="C119" s="311" t="s">
        <v>19</v>
      </c>
      <c r="D119" s="311" t="s">
        <v>1395</v>
      </c>
      <c r="E119" s="20" t="s">
        <v>19</v>
      </c>
      <c r="F119" s="312">
        <v>0</v>
      </c>
      <c r="G119" s="41"/>
      <c r="H119" s="47"/>
    </row>
    <row r="120" s="2" customFormat="1" ht="16.8" customHeight="1">
      <c r="A120" s="41"/>
      <c r="B120" s="47"/>
      <c r="C120" s="311" t="s">
        <v>19</v>
      </c>
      <c r="D120" s="311" t="s">
        <v>209</v>
      </c>
      <c r="E120" s="20" t="s">
        <v>19</v>
      </c>
      <c r="F120" s="312">
        <v>17</v>
      </c>
      <c r="G120" s="41"/>
      <c r="H120" s="47"/>
    </row>
    <row r="121" s="2" customFormat="1" ht="16.8" customHeight="1">
      <c r="A121" s="41"/>
      <c r="B121" s="47"/>
      <c r="C121" s="311" t="s">
        <v>19</v>
      </c>
      <c r="D121" s="311" t="s">
        <v>1396</v>
      </c>
      <c r="E121" s="20" t="s">
        <v>19</v>
      </c>
      <c r="F121" s="312">
        <v>0</v>
      </c>
      <c r="G121" s="41"/>
      <c r="H121" s="47"/>
    </row>
    <row r="122" s="2" customFormat="1" ht="16.8" customHeight="1">
      <c r="A122" s="41"/>
      <c r="B122" s="47"/>
      <c r="C122" s="311" t="s">
        <v>19</v>
      </c>
      <c r="D122" s="311" t="s">
        <v>295</v>
      </c>
      <c r="E122" s="20" t="s">
        <v>19</v>
      </c>
      <c r="F122" s="312">
        <v>38</v>
      </c>
      <c r="G122" s="41"/>
      <c r="H122" s="47"/>
    </row>
    <row r="123" s="2" customFormat="1" ht="16.8" customHeight="1">
      <c r="A123" s="41"/>
      <c r="B123" s="47"/>
      <c r="C123" s="311" t="s">
        <v>19</v>
      </c>
      <c r="D123" s="311" t="s">
        <v>1397</v>
      </c>
      <c r="E123" s="20" t="s">
        <v>19</v>
      </c>
      <c r="F123" s="312">
        <v>0</v>
      </c>
      <c r="G123" s="41"/>
      <c r="H123" s="47"/>
    </row>
    <row r="124" s="2" customFormat="1" ht="16.8" customHeight="1">
      <c r="A124" s="41"/>
      <c r="B124" s="47"/>
      <c r="C124" s="311" t="s">
        <v>19</v>
      </c>
      <c r="D124" s="311" t="s">
        <v>339</v>
      </c>
      <c r="E124" s="20" t="s">
        <v>19</v>
      </c>
      <c r="F124" s="312">
        <v>49</v>
      </c>
      <c r="G124" s="41"/>
      <c r="H124" s="47"/>
    </row>
    <row r="125" s="2" customFormat="1" ht="16.8" customHeight="1">
      <c r="A125" s="41"/>
      <c r="B125" s="47"/>
      <c r="C125" s="311" t="s">
        <v>19</v>
      </c>
      <c r="D125" s="311" t="s">
        <v>1398</v>
      </c>
      <c r="E125" s="20" t="s">
        <v>19</v>
      </c>
      <c r="F125" s="312">
        <v>0</v>
      </c>
      <c r="G125" s="41"/>
      <c r="H125" s="47"/>
    </row>
    <row r="126" s="2" customFormat="1" ht="16.8" customHeight="1">
      <c r="A126" s="41"/>
      <c r="B126" s="47"/>
      <c r="C126" s="311" t="s">
        <v>19</v>
      </c>
      <c r="D126" s="311" t="s">
        <v>391</v>
      </c>
      <c r="E126" s="20" t="s">
        <v>19</v>
      </c>
      <c r="F126" s="312">
        <v>60</v>
      </c>
      <c r="G126" s="41"/>
      <c r="H126" s="47"/>
    </row>
    <row r="127" s="2" customFormat="1" ht="16.8" customHeight="1">
      <c r="A127" s="41"/>
      <c r="B127" s="47"/>
      <c r="C127" s="311" t="s">
        <v>19</v>
      </c>
      <c r="D127" s="311" t="s">
        <v>1399</v>
      </c>
      <c r="E127" s="20" t="s">
        <v>19</v>
      </c>
      <c r="F127" s="312">
        <v>0</v>
      </c>
      <c r="G127" s="41"/>
      <c r="H127" s="47"/>
    </row>
    <row r="128" s="2" customFormat="1" ht="16.8" customHeight="1">
      <c r="A128" s="41"/>
      <c r="B128" s="47"/>
      <c r="C128" s="311" t="s">
        <v>19</v>
      </c>
      <c r="D128" s="311" t="s">
        <v>240</v>
      </c>
      <c r="E128" s="20" t="s">
        <v>19</v>
      </c>
      <c r="F128" s="312">
        <v>25</v>
      </c>
      <c r="G128" s="41"/>
      <c r="H128" s="47"/>
    </row>
    <row r="129" s="2" customFormat="1" ht="16.8" customHeight="1">
      <c r="A129" s="41"/>
      <c r="B129" s="47"/>
      <c r="C129" s="311" t="s">
        <v>19</v>
      </c>
      <c r="D129" s="311" t="s">
        <v>1400</v>
      </c>
      <c r="E129" s="20" t="s">
        <v>19</v>
      </c>
      <c r="F129" s="312">
        <v>0</v>
      </c>
      <c r="G129" s="41"/>
      <c r="H129" s="47"/>
    </row>
    <row r="130" s="2" customFormat="1" ht="16.8" customHeight="1">
      <c r="A130" s="41"/>
      <c r="B130" s="47"/>
      <c r="C130" s="311" t="s">
        <v>19</v>
      </c>
      <c r="D130" s="311" t="s">
        <v>213</v>
      </c>
      <c r="E130" s="20" t="s">
        <v>19</v>
      </c>
      <c r="F130" s="312">
        <v>18</v>
      </c>
      <c r="G130" s="41"/>
      <c r="H130" s="47"/>
    </row>
    <row r="131" s="2" customFormat="1" ht="16.8" customHeight="1">
      <c r="A131" s="41"/>
      <c r="B131" s="47"/>
      <c r="C131" s="311" t="s">
        <v>19</v>
      </c>
      <c r="D131" s="311" t="s">
        <v>1401</v>
      </c>
      <c r="E131" s="20" t="s">
        <v>19</v>
      </c>
      <c r="F131" s="312">
        <v>0</v>
      </c>
      <c r="G131" s="41"/>
      <c r="H131" s="47"/>
    </row>
    <row r="132" s="2" customFormat="1" ht="16.8" customHeight="1">
      <c r="A132" s="41"/>
      <c r="B132" s="47"/>
      <c r="C132" s="311" t="s">
        <v>19</v>
      </c>
      <c r="D132" s="311" t="s">
        <v>287</v>
      </c>
      <c r="E132" s="20" t="s">
        <v>19</v>
      </c>
      <c r="F132" s="312">
        <v>36</v>
      </c>
      <c r="G132" s="41"/>
      <c r="H132" s="47"/>
    </row>
    <row r="133" s="2" customFormat="1" ht="16.8" customHeight="1">
      <c r="A133" s="41"/>
      <c r="B133" s="47"/>
      <c r="C133" s="311" t="s">
        <v>19</v>
      </c>
      <c r="D133" s="311" t="s">
        <v>1402</v>
      </c>
      <c r="E133" s="20" t="s">
        <v>19</v>
      </c>
      <c r="F133" s="312">
        <v>0</v>
      </c>
      <c r="G133" s="41"/>
      <c r="H133" s="47"/>
    </row>
    <row r="134" s="2" customFormat="1" ht="16.8" customHeight="1">
      <c r="A134" s="41"/>
      <c r="B134" s="47"/>
      <c r="C134" s="311" t="s">
        <v>19</v>
      </c>
      <c r="D134" s="311" t="s">
        <v>1403</v>
      </c>
      <c r="E134" s="20" t="s">
        <v>19</v>
      </c>
      <c r="F134" s="312">
        <v>312</v>
      </c>
      <c r="G134" s="41"/>
      <c r="H134" s="47"/>
    </row>
    <row r="135" s="2" customFormat="1" ht="16.8" customHeight="1">
      <c r="A135" s="41"/>
      <c r="B135" s="47"/>
      <c r="C135" s="311" t="s">
        <v>19</v>
      </c>
      <c r="D135" s="311" t="s">
        <v>1404</v>
      </c>
      <c r="E135" s="20" t="s">
        <v>19</v>
      </c>
      <c r="F135" s="312">
        <v>0</v>
      </c>
      <c r="G135" s="41"/>
      <c r="H135" s="47"/>
    </row>
    <row r="136" s="2" customFormat="1" ht="16.8" customHeight="1">
      <c r="A136" s="41"/>
      <c r="B136" s="47"/>
      <c r="C136" s="311" t="s">
        <v>19</v>
      </c>
      <c r="D136" s="311" t="s">
        <v>1405</v>
      </c>
      <c r="E136" s="20" t="s">
        <v>19</v>
      </c>
      <c r="F136" s="312">
        <v>406</v>
      </c>
      <c r="G136" s="41"/>
      <c r="H136" s="47"/>
    </row>
    <row r="137" s="2" customFormat="1" ht="16.8" customHeight="1">
      <c r="A137" s="41"/>
      <c r="B137" s="47"/>
      <c r="C137" s="311" t="s">
        <v>1393</v>
      </c>
      <c r="D137" s="311" t="s">
        <v>274</v>
      </c>
      <c r="E137" s="20" t="s">
        <v>19</v>
      </c>
      <c r="F137" s="312">
        <v>961</v>
      </c>
      <c r="G137" s="41"/>
      <c r="H137" s="47"/>
    </row>
    <row r="138" s="2" customFormat="1" ht="16.8" customHeight="1">
      <c r="A138" s="41"/>
      <c r="B138" s="47"/>
      <c r="C138" s="313" t="s">
        <v>1332</v>
      </c>
      <c r="D138" s="41"/>
      <c r="E138" s="41"/>
      <c r="F138" s="41"/>
      <c r="G138" s="41"/>
      <c r="H138" s="47"/>
    </row>
    <row r="139" s="2" customFormat="1" ht="16.8" customHeight="1">
      <c r="A139" s="41"/>
      <c r="B139" s="47"/>
      <c r="C139" s="311" t="s">
        <v>257</v>
      </c>
      <c r="D139" s="311" t="s">
        <v>1392</v>
      </c>
      <c r="E139" s="20" t="s">
        <v>141</v>
      </c>
      <c r="F139" s="312">
        <v>3765</v>
      </c>
      <c r="G139" s="41"/>
      <c r="H139" s="47"/>
    </row>
    <row r="140" s="2" customFormat="1" ht="16.8" customHeight="1">
      <c r="A140" s="41"/>
      <c r="B140" s="47"/>
      <c r="C140" s="307" t="s">
        <v>1406</v>
      </c>
      <c r="D140" s="308" t="s">
        <v>1407</v>
      </c>
      <c r="E140" s="309" t="s">
        <v>19</v>
      </c>
      <c r="F140" s="310">
        <v>743</v>
      </c>
      <c r="G140" s="41"/>
      <c r="H140" s="47"/>
    </row>
    <row r="141" s="2" customFormat="1" ht="16.8" customHeight="1">
      <c r="A141" s="41"/>
      <c r="B141" s="47"/>
      <c r="C141" s="311" t="s">
        <v>19</v>
      </c>
      <c r="D141" s="311" t="s">
        <v>1408</v>
      </c>
      <c r="E141" s="20" t="s">
        <v>19</v>
      </c>
      <c r="F141" s="312">
        <v>0</v>
      </c>
      <c r="G141" s="41"/>
      <c r="H141" s="47"/>
    </row>
    <row r="142" s="2" customFormat="1" ht="16.8" customHeight="1">
      <c r="A142" s="41"/>
      <c r="B142" s="47"/>
      <c r="C142" s="311" t="s">
        <v>19</v>
      </c>
      <c r="D142" s="311" t="s">
        <v>252</v>
      </c>
      <c r="E142" s="20" t="s">
        <v>19</v>
      </c>
      <c r="F142" s="312">
        <v>28</v>
      </c>
      <c r="G142" s="41"/>
      <c r="H142" s="47"/>
    </row>
    <row r="143" s="2" customFormat="1" ht="16.8" customHeight="1">
      <c r="A143" s="41"/>
      <c r="B143" s="47"/>
      <c r="C143" s="311" t="s">
        <v>19</v>
      </c>
      <c r="D143" s="311" t="s">
        <v>1409</v>
      </c>
      <c r="E143" s="20" t="s">
        <v>19</v>
      </c>
      <c r="F143" s="312">
        <v>0</v>
      </c>
      <c r="G143" s="41"/>
      <c r="H143" s="47"/>
    </row>
    <row r="144" s="2" customFormat="1" ht="16.8" customHeight="1">
      <c r="A144" s="41"/>
      <c r="B144" s="47"/>
      <c r="C144" s="311" t="s">
        <v>19</v>
      </c>
      <c r="D144" s="311" t="s">
        <v>1349</v>
      </c>
      <c r="E144" s="20" t="s">
        <v>19</v>
      </c>
      <c r="F144" s="312">
        <v>715</v>
      </c>
      <c r="G144" s="41"/>
      <c r="H144" s="47"/>
    </row>
    <row r="145" s="2" customFormat="1" ht="16.8" customHeight="1">
      <c r="A145" s="41"/>
      <c r="B145" s="47"/>
      <c r="C145" s="311" t="s">
        <v>1406</v>
      </c>
      <c r="D145" s="311" t="s">
        <v>274</v>
      </c>
      <c r="E145" s="20" t="s">
        <v>19</v>
      </c>
      <c r="F145" s="312">
        <v>743</v>
      </c>
      <c r="G145" s="41"/>
      <c r="H145" s="47"/>
    </row>
    <row r="146" s="2" customFormat="1" ht="16.8" customHeight="1">
      <c r="A146" s="41"/>
      <c r="B146" s="47"/>
      <c r="C146" s="313" t="s">
        <v>1332</v>
      </c>
      <c r="D146" s="41"/>
      <c r="E146" s="41"/>
      <c r="F146" s="41"/>
      <c r="G146" s="41"/>
      <c r="H146" s="47"/>
    </row>
    <row r="147" s="2" customFormat="1" ht="16.8" customHeight="1">
      <c r="A147" s="41"/>
      <c r="B147" s="47"/>
      <c r="C147" s="311" t="s">
        <v>194</v>
      </c>
      <c r="D147" s="311" t="s">
        <v>195</v>
      </c>
      <c r="E147" s="20" t="s">
        <v>141</v>
      </c>
      <c r="F147" s="312">
        <v>690</v>
      </c>
      <c r="G147" s="41"/>
      <c r="H147" s="47"/>
    </row>
    <row r="148" s="2" customFormat="1" ht="16.8" customHeight="1">
      <c r="A148" s="41"/>
      <c r="B148" s="47"/>
      <c r="C148" s="311" t="s">
        <v>261</v>
      </c>
      <c r="D148" s="311" t="s">
        <v>1410</v>
      </c>
      <c r="E148" s="20" t="s">
        <v>141</v>
      </c>
      <c r="F148" s="312">
        <v>4705</v>
      </c>
      <c r="G148" s="41"/>
      <c r="H148" s="47"/>
    </row>
    <row r="149" s="2" customFormat="1" ht="16.8" customHeight="1">
      <c r="A149" s="41"/>
      <c r="B149" s="47"/>
      <c r="C149" s="307" t="s">
        <v>1411</v>
      </c>
      <c r="D149" s="308" t="s">
        <v>1412</v>
      </c>
      <c r="E149" s="309" t="s">
        <v>19</v>
      </c>
      <c r="F149" s="310">
        <v>369</v>
      </c>
      <c r="G149" s="41"/>
      <c r="H149" s="47"/>
    </row>
    <row r="150" s="2" customFormat="1" ht="16.8" customHeight="1">
      <c r="A150" s="41"/>
      <c r="B150" s="47"/>
      <c r="C150" s="311" t="s">
        <v>19</v>
      </c>
      <c r="D150" s="311" t="s">
        <v>1413</v>
      </c>
      <c r="E150" s="20" t="s">
        <v>19</v>
      </c>
      <c r="F150" s="312">
        <v>0</v>
      </c>
      <c r="G150" s="41"/>
      <c r="H150" s="47"/>
    </row>
    <row r="151" s="2" customFormat="1" ht="16.8" customHeight="1">
      <c r="A151" s="41"/>
      <c r="B151" s="47"/>
      <c r="C151" s="311" t="s">
        <v>19</v>
      </c>
      <c r="D151" s="311" t="s">
        <v>1414</v>
      </c>
      <c r="E151" s="20" t="s">
        <v>19</v>
      </c>
      <c r="F151" s="312">
        <v>369</v>
      </c>
      <c r="G151" s="41"/>
      <c r="H151" s="47"/>
    </row>
    <row r="152" s="2" customFormat="1" ht="16.8" customHeight="1">
      <c r="A152" s="41"/>
      <c r="B152" s="47"/>
      <c r="C152" s="311" t="s">
        <v>1411</v>
      </c>
      <c r="D152" s="311" t="s">
        <v>274</v>
      </c>
      <c r="E152" s="20" t="s">
        <v>19</v>
      </c>
      <c r="F152" s="312">
        <v>369</v>
      </c>
      <c r="G152" s="41"/>
      <c r="H152" s="47"/>
    </row>
    <row r="153" s="2" customFormat="1" ht="16.8" customHeight="1">
      <c r="A153" s="41"/>
      <c r="B153" s="47"/>
      <c r="C153" s="313" t="s">
        <v>1332</v>
      </c>
      <c r="D153" s="41"/>
      <c r="E153" s="41"/>
      <c r="F153" s="41"/>
      <c r="G153" s="41"/>
      <c r="H153" s="47"/>
    </row>
    <row r="154" s="2" customFormat="1" ht="16.8" customHeight="1">
      <c r="A154" s="41"/>
      <c r="B154" s="47"/>
      <c r="C154" s="311" t="s">
        <v>198</v>
      </c>
      <c r="D154" s="311" t="s">
        <v>199</v>
      </c>
      <c r="E154" s="20" t="s">
        <v>141</v>
      </c>
      <c r="F154" s="312">
        <v>965</v>
      </c>
      <c r="G154" s="41"/>
      <c r="H154" s="47"/>
    </row>
    <row r="155" s="2" customFormat="1" ht="16.8" customHeight="1">
      <c r="A155" s="41"/>
      <c r="B155" s="47"/>
      <c r="C155" s="311" t="s">
        <v>261</v>
      </c>
      <c r="D155" s="311" t="s">
        <v>1410</v>
      </c>
      <c r="E155" s="20" t="s">
        <v>141</v>
      </c>
      <c r="F155" s="312">
        <v>4705</v>
      </c>
      <c r="G155" s="41"/>
      <c r="H155" s="47"/>
    </row>
    <row r="156" s="2" customFormat="1" ht="16.8" customHeight="1">
      <c r="A156" s="41"/>
      <c r="B156" s="47"/>
      <c r="C156" s="307" t="s">
        <v>1415</v>
      </c>
      <c r="D156" s="308" t="s">
        <v>1416</v>
      </c>
      <c r="E156" s="309" t="s">
        <v>19</v>
      </c>
      <c r="F156" s="310">
        <v>730</v>
      </c>
      <c r="G156" s="41"/>
      <c r="H156" s="47"/>
    </row>
    <row r="157" s="2" customFormat="1" ht="16.8" customHeight="1">
      <c r="A157" s="41"/>
      <c r="B157" s="47"/>
      <c r="C157" s="311" t="s">
        <v>19</v>
      </c>
      <c r="D157" s="311" t="s">
        <v>1417</v>
      </c>
      <c r="E157" s="20" t="s">
        <v>19</v>
      </c>
      <c r="F157" s="312">
        <v>0</v>
      </c>
      <c r="G157" s="41"/>
      <c r="H157" s="47"/>
    </row>
    <row r="158" s="2" customFormat="1" ht="16.8" customHeight="1">
      <c r="A158" s="41"/>
      <c r="B158" s="47"/>
      <c r="C158" s="311" t="s">
        <v>19</v>
      </c>
      <c r="D158" s="311" t="s">
        <v>1405</v>
      </c>
      <c r="E158" s="20" t="s">
        <v>19</v>
      </c>
      <c r="F158" s="312">
        <v>406</v>
      </c>
      <c r="G158" s="41"/>
      <c r="H158" s="47"/>
    </row>
    <row r="159" s="2" customFormat="1" ht="16.8" customHeight="1">
      <c r="A159" s="41"/>
      <c r="B159" s="47"/>
      <c r="C159" s="311" t="s">
        <v>19</v>
      </c>
      <c r="D159" s="311" t="s">
        <v>1418</v>
      </c>
      <c r="E159" s="20" t="s">
        <v>19</v>
      </c>
      <c r="F159" s="312">
        <v>0</v>
      </c>
      <c r="G159" s="41"/>
      <c r="H159" s="47"/>
    </row>
    <row r="160" s="2" customFormat="1" ht="16.8" customHeight="1">
      <c r="A160" s="41"/>
      <c r="B160" s="47"/>
      <c r="C160" s="311" t="s">
        <v>19</v>
      </c>
      <c r="D160" s="311" t="s">
        <v>1419</v>
      </c>
      <c r="E160" s="20" t="s">
        <v>19</v>
      </c>
      <c r="F160" s="312">
        <v>324</v>
      </c>
      <c r="G160" s="41"/>
      <c r="H160" s="47"/>
    </row>
    <row r="161" s="2" customFormat="1" ht="16.8" customHeight="1">
      <c r="A161" s="41"/>
      <c r="B161" s="47"/>
      <c r="C161" s="311" t="s">
        <v>1415</v>
      </c>
      <c r="D161" s="311" t="s">
        <v>274</v>
      </c>
      <c r="E161" s="20" t="s">
        <v>19</v>
      </c>
      <c r="F161" s="312">
        <v>730</v>
      </c>
      <c r="G161" s="41"/>
      <c r="H161" s="47"/>
    </row>
    <row r="162" s="2" customFormat="1" ht="16.8" customHeight="1">
      <c r="A162" s="41"/>
      <c r="B162" s="47"/>
      <c r="C162" s="313" t="s">
        <v>1332</v>
      </c>
      <c r="D162" s="41"/>
      <c r="E162" s="41"/>
      <c r="F162" s="41"/>
      <c r="G162" s="41"/>
      <c r="H162" s="47"/>
    </row>
    <row r="163" s="2" customFormat="1" ht="16.8" customHeight="1">
      <c r="A163" s="41"/>
      <c r="B163" s="47"/>
      <c r="C163" s="311" t="s">
        <v>265</v>
      </c>
      <c r="D163" s="311" t="s">
        <v>1420</v>
      </c>
      <c r="E163" s="20" t="s">
        <v>141</v>
      </c>
      <c r="F163" s="312">
        <v>460</v>
      </c>
      <c r="G163" s="41"/>
      <c r="H163" s="47"/>
    </row>
    <row r="164" s="2" customFormat="1" ht="7.44" customHeight="1">
      <c r="A164" s="41"/>
      <c r="B164" s="168"/>
      <c r="C164" s="169"/>
      <c r="D164" s="169"/>
      <c r="E164" s="169"/>
      <c r="F164" s="169"/>
      <c r="G164" s="169"/>
      <c r="H164" s="47"/>
    </row>
    <row r="165" s="2" customFormat="1">
      <c r="A165" s="41"/>
      <c r="B165" s="41"/>
      <c r="C165" s="41"/>
      <c r="D165" s="41"/>
      <c r="E165" s="41"/>
      <c r="F165" s="41"/>
      <c r="G165" s="41"/>
      <c r="H165" s="41"/>
    </row>
  </sheetData>
  <sheetProtection sheet="1" formatColumns="0" formatRows="0" objects="1" scenarios="1" spinCount="100000" saltValue="M3lb+bUKlquISFb2XpPusqToDrFIIHR85kG+qfm9cca1zmQKbjzNJHF/b3CJmyC0LJEYFGMHK4DR+O8CH6YvKQ==" hashValue="kqiPlk+brkS0ABVWotd5F/Zi+UGkipltsNcMtzKUfuOXBF+ofPvHByna0pxYqMMfu+C4pXFA6OnyfJwG9/hPDw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14" customWidth="1"/>
    <col min="2" max="2" width="1.667969" style="314" customWidth="1"/>
    <col min="3" max="4" width="5" style="314" customWidth="1"/>
    <col min="5" max="5" width="11.66016" style="314" customWidth="1"/>
    <col min="6" max="6" width="9.160156" style="314" customWidth="1"/>
    <col min="7" max="7" width="5" style="314" customWidth="1"/>
    <col min="8" max="8" width="77.83203" style="314" customWidth="1"/>
    <col min="9" max="10" width="20" style="314" customWidth="1"/>
    <col min="11" max="11" width="1.667969" style="314" customWidth="1"/>
  </cols>
  <sheetData>
    <row r="1" s="1" customFormat="1" ht="37.5" customHeight="1"/>
    <row r="2" s="1" customFormat="1" ht="7.5" customHeight="1">
      <c r="B2" s="315"/>
      <c r="C2" s="316"/>
      <c r="D2" s="316"/>
      <c r="E2" s="316"/>
      <c r="F2" s="316"/>
      <c r="G2" s="316"/>
      <c r="H2" s="316"/>
      <c r="I2" s="316"/>
      <c r="J2" s="316"/>
      <c r="K2" s="317"/>
    </row>
    <row r="3" s="17" customFormat="1" ht="45" customHeight="1">
      <c r="B3" s="318"/>
      <c r="C3" s="319" t="s">
        <v>1421</v>
      </c>
      <c r="D3" s="319"/>
      <c r="E3" s="319"/>
      <c r="F3" s="319"/>
      <c r="G3" s="319"/>
      <c r="H3" s="319"/>
      <c r="I3" s="319"/>
      <c r="J3" s="319"/>
      <c r="K3" s="320"/>
    </row>
    <row r="4" s="1" customFormat="1" ht="25.5" customHeight="1">
      <c r="B4" s="321"/>
      <c r="C4" s="322" t="s">
        <v>1422</v>
      </c>
      <c r="D4" s="322"/>
      <c r="E4" s="322"/>
      <c r="F4" s="322"/>
      <c r="G4" s="322"/>
      <c r="H4" s="322"/>
      <c r="I4" s="322"/>
      <c r="J4" s="322"/>
      <c r="K4" s="323"/>
    </row>
    <row r="5" s="1" customFormat="1" ht="5.25" customHeight="1">
      <c r="B5" s="321"/>
      <c r="C5" s="324"/>
      <c r="D5" s="324"/>
      <c r="E5" s="324"/>
      <c r="F5" s="324"/>
      <c r="G5" s="324"/>
      <c r="H5" s="324"/>
      <c r="I5" s="324"/>
      <c r="J5" s="324"/>
      <c r="K5" s="323"/>
    </row>
    <row r="6" s="1" customFormat="1" ht="15" customHeight="1">
      <c r="B6" s="321"/>
      <c r="C6" s="325" t="s">
        <v>1423</v>
      </c>
      <c r="D6" s="325"/>
      <c r="E6" s="325"/>
      <c r="F6" s="325"/>
      <c r="G6" s="325"/>
      <c r="H6" s="325"/>
      <c r="I6" s="325"/>
      <c r="J6" s="325"/>
      <c r="K6" s="323"/>
    </row>
    <row r="7" s="1" customFormat="1" ht="15" customHeight="1">
      <c r="B7" s="326"/>
      <c r="C7" s="325" t="s">
        <v>1424</v>
      </c>
      <c r="D7" s="325"/>
      <c r="E7" s="325"/>
      <c r="F7" s="325"/>
      <c r="G7" s="325"/>
      <c r="H7" s="325"/>
      <c r="I7" s="325"/>
      <c r="J7" s="325"/>
      <c r="K7" s="323"/>
    </row>
    <row r="8" s="1" customFormat="1" ht="12.75" customHeight="1">
      <c r="B8" s="326"/>
      <c r="C8" s="325"/>
      <c r="D8" s="325"/>
      <c r="E8" s="325"/>
      <c r="F8" s="325"/>
      <c r="G8" s="325"/>
      <c r="H8" s="325"/>
      <c r="I8" s="325"/>
      <c r="J8" s="325"/>
      <c r="K8" s="323"/>
    </row>
    <row r="9" s="1" customFormat="1" ht="15" customHeight="1">
      <c r="B9" s="326"/>
      <c r="C9" s="325" t="s">
        <v>1425</v>
      </c>
      <c r="D9" s="325"/>
      <c r="E9" s="325"/>
      <c r="F9" s="325"/>
      <c r="G9" s="325"/>
      <c r="H9" s="325"/>
      <c r="I9" s="325"/>
      <c r="J9" s="325"/>
      <c r="K9" s="323"/>
    </row>
    <row r="10" s="1" customFormat="1" ht="15" customHeight="1">
      <c r="B10" s="326"/>
      <c r="C10" s="325"/>
      <c r="D10" s="325" t="s">
        <v>1426</v>
      </c>
      <c r="E10" s="325"/>
      <c r="F10" s="325"/>
      <c r="G10" s="325"/>
      <c r="H10" s="325"/>
      <c r="I10" s="325"/>
      <c r="J10" s="325"/>
      <c r="K10" s="323"/>
    </row>
    <row r="11" s="1" customFormat="1" ht="15" customHeight="1">
      <c r="B11" s="326"/>
      <c r="C11" s="327"/>
      <c r="D11" s="325" t="s">
        <v>1427</v>
      </c>
      <c r="E11" s="325"/>
      <c r="F11" s="325"/>
      <c r="G11" s="325"/>
      <c r="H11" s="325"/>
      <c r="I11" s="325"/>
      <c r="J11" s="325"/>
      <c r="K11" s="323"/>
    </row>
    <row r="12" s="1" customFormat="1" ht="15" customHeight="1">
      <c r="B12" s="326"/>
      <c r="C12" s="327"/>
      <c r="D12" s="325"/>
      <c r="E12" s="325"/>
      <c r="F12" s="325"/>
      <c r="G12" s="325"/>
      <c r="H12" s="325"/>
      <c r="I12" s="325"/>
      <c r="J12" s="325"/>
      <c r="K12" s="323"/>
    </row>
    <row r="13" s="1" customFormat="1" ht="15" customHeight="1">
      <c r="B13" s="326"/>
      <c r="C13" s="327"/>
      <c r="D13" s="328" t="s">
        <v>1428</v>
      </c>
      <c r="E13" s="325"/>
      <c r="F13" s="325"/>
      <c r="G13" s="325"/>
      <c r="H13" s="325"/>
      <c r="I13" s="325"/>
      <c r="J13" s="325"/>
      <c r="K13" s="323"/>
    </row>
    <row r="14" s="1" customFormat="1" ht="12.75" customHeight="1">
      <c r="B14" s="326"/>
      <c r="C14" s="327"/>
      <c r="D14" s="327"/>
      <c r="E14" s="327"/>
      <c r="F14" s="327"/>
      <c r="G14" s="327"/>
      <c r="H14" s="327"/>
      <c r="I14" s="327"/>
      <c r="J14" s="327"/>
      <c r="K14" s="323"/>
    </row>
    <row r="15" s="1" customFormat="1" ht="15" customHeight="1">
      <c r="B15" s="326"/>
      <c r="C15" s="327"/>
      <c r="D15" s="325" t="s">
        <v>1429</v>
      </c>
      <c r="E15" s="325"/>
      <c r="F15" s="325"/>
      <c r="G15" s="325"/>
      <c r="H15" s="325"/>
      <c r="I15" s="325"/>
      <c r="J15" s="325"/>
      <c r="K15" s="323"/>
    </row>
    <row r="16" s="1" customFormat="1" ht="15" customHeight="1">
      <c r="B16" s="326"/>
      <c r="C16" s="327"/>
      <c r="D16" s="325" t="s">
        <v>1430</v>
      </c>
      <c r="E16" s="325"/>
      <c r="F16" s="325"/>
      <c r="G16" s="325"/>
      <c r="H16" s="325"/>
      <c r="I16" s="325"/>
      <c r="J16" s="325"/>
      <c r="K16" s="323"/>
    </row>
    <row r="17" s="1" customFormat="1" ht="15" customHeight="1">
      <c r="B17" s="326"/>
      <c r="C17" s="327"/>
      <c r="D17" s="325" t="s">
        <v>1431</v>
      </c>
      <c r="E17" s="325"/>
      <c r="F17" s="325"/>
      <c r="G17" s="325"/>
      <c r="H17" s="325"/>
      <c r="I17" s="325"/>
      <c r="J17" s="325"/>
      <c r="K17" s="323"/>
    </row>
    <row r="18" s="1" customFormat="1" ht="15" customHeight="1">
      <c r="B18" s="326"/>
      <c r="C18" s="327"/>
      <c r="D18" s="327"/>
      <c r="E18" s="329" t="s">
        <v>77</v>
      </c>
      <c r="F18" s="325" t="s">
        <v>1432</v>
      </c>
      <c r="G18" s="325"/>
      <c r="H18" s="325"/>
      <c r="I18" s="325"/>
      <c r="J18" s="325"/>
      <c r="K18" s="323"/>
    </row>
    <row r="19" s="1" customFormat="1" ht="15" customHeight="1">
      <c r="B19" s="326"/>
      <c r="C19" s="327"/>
      <c r="D19" s="327"/>
      <c r="E19" s="329" t="s">
        <v>1433</v>
      </c>
      <c r="F19" s="325" t="s">
        <v>1434</v>
      </c>
      <c r="G19" s="325"/>
      <c r="H19" s="325"/>
      <c r="I19" s="325"/>
      <c r="J19" s="325"/>
      <c r="K19" s="323"/>
    </row>
    <row r="20" s="1" customFormat="1" ht="15" customHeight="1">
      <c r="B20" s="326"/>
      <c r="C20" s="327"/>
      <c r="D20" s="327"/>
      <c r="E20" s="329" t="s">
        <v>1435</v>
      </c>
      <c r="F20" s="325" t="s">
        <v>1436</v>
      </c>
      <c r="G20" s="325"/>
      <c r="H20" s="325"/>
      <c r="I20" s="325"/>
      <c r="J20" s="325"/>
      <c r="K20" s="323"/>
    </row>
    <row r="21" s="1" customFormat="1" ht="15" customHeight="1">
      <c r="B21" s="326"/>
      <c r="C21" s="327"/>
      <c r="D21" s="327"/>
      <c r="E21" s="329" t="s">
        <v>97</v>
      </c>
      <c r="F21" s="325" t="s">
        <v>1437</v>
      </c>
      <c r="G21" s="325"/>
      <c r="H21" s="325"/>
      <c r="I21" s="325"/>
      <c r="J21" s="325"/>
      <c r="K21" s="323"/>
    </row>
    <row r="22" s="1" customFormat="1" ht="15" customHeight="1">
      <c r="B22" s="326"/>
      <c r="C22" s="327"/>
      <c r="D22" s="327"/>
      <c r="E22" s="329" t="s">
        <v>828</v>
      </c>
      <c r="F22" s="325" t="s">
        <v>829</v>
      </c>
      <c r="G22" s="325"/>
      <c r="H22" s="325"/>
      <c r="I22" s="325"/>
      <c r="J22" s="325"/>
      <c r="K22" s="323"/>
    </row>
    <row r="23" s="1" customFormat="1" ht="15" customHeight="1">
      <c r="B23" s="326"/>
      <c r="C23" s="327"/>
      <c r="D23" s="327"/>
      <c r="E23" s="329" t="s">
        <v>84</v>
      </c>
      <c r="F23" s="325" t="s">
        <v>1438</v>
      </c>
      <c r="G23" s="325"/>
      <c r="H23" s="325"/>
      <c r="I23" s="325"/>
      <c r="J23" s="325"/>
      <c r="K23" s="323"/>
    </row>
    <row r="24" s="1" customFormat="1" ht="12.75" customHeight="1">
      <c r="B24" s="326"/>
      <c r="C24" s="327"/>
      <c r="D24" s="327"/>
      <c r="E24" s="327"/>
      <c r="F24" s="327"/>
      <c r="G24" s="327"/>
      <c r="H24" s="327"/>
      <c r="I24" s="327"/>
      <c r="J24" s="327"/>
      <c r="K24" s="323"/>
    </row>
    <row r="25" s="1" customFormat="1" ht="15" customHeight="1">
      <c r="B25" s="326"/>
      <c r="C25" s="325" t="s">
        <v>1439</v>
      </c>
      <c r="D25" s="325"/>
      <c r="E25" s="325"/>
      <c r="F25" s="325"/>
      <c r="G25" s="325"/>
      <c r="H25" s="325"/>
      <c r="I25" s="325"/>
      <c r="J25" s="325"/>
      <c r="K25" s="323"/>
    </row>
    <row r="26" s="1" customFormat="1" ht="15" customHeight="1">
      <c r="B26" s="326"/>
      <c r="C26" s="325" t="s">
        <v>1440</v>
      </c>
      <c r="D26" s="325"/>
      <c r="E26" s="325"/>
      <c r="F26" s="325"/>
      <c r="G26" s="325"/>
      <c r="H26" s="325"/>
      <c r="I26" s="325"/>
      <c r="J26" s="325"/>
      <c r="K26" s="323"/>
    </row>
    <row r="27" s="1" customFormat="1" ht="15" customHeight="1">
      <c r="B27" s="326"/>
      <c r="C27" s="325"/>
      <c r="D27" s="325" t="s">
        <v>1441</v>
      </c>
      <c r="E27" s="325"/>
      <c r="F27" s="325"/>
      <c r="G27" s="325"/>
      <c r="H27" s="325"/>
      <c r="I27" s="325"/>
      <c r="J27" s="325"/>
      <c r="K27" s="323"/>
    </row>
    <row r="28" s="1" customFormat="1" ht="15" customHeight="1">
      <c r="B28" s="326"/>
      <c r="C28" s="327"/>
      <c r="D28" s="325" t="s">
        <v>1442</v>
      </c>
      <c r="E28" s="325"/>
      <c r="F28" s="325"/>
      <c r="G28" s="325"/>
      <c r="H28" s="325"/>
      <c r="I28" s="325"/>
      <c r="J28" s="325"/>
      <c r="K28" s="323"/>
    </row>
    <row r="29" s="1" customFormat="1" ht="12.75" customHeight="1">
      <c r="B29" s="326"/>
      <c r="C29" s="327"/>
      <c r="D29" s="327"/>
      <c r="E29" s="327"/>
      <c r="F29" s="327"/>
      <c r="G29" s="327"/>
      <c r="H29" s="327"/>
      <c r="I29" s="327"/>
      <c r="J29" s="327"/>
      <c r="K29" s="323"/>
    </row>
    <row r="30" s="1" customFormat="1" ht="15" customHeight="1">
      <c r="B30" s="326"/>
      <c r="C30" s="327"/>
      <c r="D30" s="325" t="s">
        <v>1443</v>
      </c>
      <c r="E30" s="325"/>
      <c r="F30" s="325"/>
      <c r="G30" s="325"/>
      <c r="H30" s="325"/>
      <c r="I30" s="325"/>
      <c r="J30" s="325"/>
      <c r="K30" s="323"/>
    </row>
    <row r="31" s="1" customFormat="1" ht="15" customHeight="1">
      <c r="B31" s="326"/>
      <c r="C31" s="327"/>
      <c r="D31" s="325" t="s">
        <v>1444</v>
      </c>
      <c r="E31" s="325"/>
      <c r="F31" s="325"/>
      <c r="G31" s="325"/>
      <c r="H31" s="325"/>
      <c r="I31" s="325"/>
      <c r="J31" s="325"/>
      <c r="K31" s="323"/>
    </row>
    <row r="32" s="1" customFormat="1" ht="12.75" customHeight="1">
      <c r="B32" s="326"/>
      <c r="C32" s="327"/>
      <c r="D32" s="327"/>
      <c r="E32" s="327"/>
      <c r="F32" s="327"/>
      <c r="G32" s="327"/>
      <c r="H32" s="327"/>
      <c r="I32" s="327"/>
      <c r="J32" s="327"/>
      <c r="K32" s="323"/>
    </row>
    <row r="33" s="1" customFormat="1" ht="15" customHeight="1">
      <c r="B33" s="326"/>
      <c r="C33" s="327"/>
      <c r="D33" s="325" t="s">
        <v>1445</v>
      </c>
      <c r="E33" s="325"/>
      <c r="F33" s="325"/>
      <c r="G33" s="325"/>
      <c r="H33" s="325"/>
      <c r="I33" s="325"/>
      <c r="J33" s="325"/>
      <c r="K33" s="323"/>
    </row>
    <row r="34" s="1" customFormat="1" ht="15" customHeight="1">
      <c r="B34" s="326"/>
      <c r="C34" s="327"/>
      <c r="D34" s="325" t="s">
        <v>1446</v>
      </c>
      <c r="E34" s="325"/>
      <c r="F34" s="325"/>
      <c r="G34" s="325"/>
      <c r="H34" s="325"/>
      <c r="I34" s="325"/>
      <c r="J34" s="325"/>
      <c r="K34" s="323"/>
    </row>
    <row r="35" s="1" customFormat="1" ht="15" customHeight="1">
      <c r="B35" s="326"/>
      <c r="C35" s="327"/>
      <c r="D35" s="325" t="s">
        <v>1447</v>
      </c>
      <c r="E35" s="325"/>
      <c r="F35" s="325"/>
      <c r="G35" s="325"/>
      <c r="H35" s="325"/>
      <c r="I35" s="325"/>
      <c r="J35" s="325"/>
      <c r="K35" s="323"/>
    </row>
    <row r="36" s="1" customFormat="1" ht="15" customHeight="1">
      <c r="B36" s="326"/>
      <c r="C36" s="327"/>
      <c r="D36" s="325"/>
      <c r="E36" s="328" t="s">
        <v>122</v>
      </c>
      <c r="F36" s="325"/>
      <c r="G36" s="325" t="s">
        <v>1448</v>
      </c>
      <c r="H36" s="325"/>
      <c r="I36" s="325"/>
      <c r="J36" s="325"/>
      <c r="K36" s="323"/>
    </row>
    <row r="37" s="1" customFormat="1" ht="30.75" customHeight="1">
      <c r="B37" s="326"/>
      <c r="C37" s="327"/>
      <c r="D37" s="325"/>
      <c r="E37" s="328" t="s">
        <v>1449</v>
      </c>
      <c r="F37" s="325"/>
      <c r="G37" s="325" t="s">
        <v>1450</v>
      </c>
      <c r="H37" s="325"/>
      <c r="I37" s="325"/>
      <c r="J37" s="325"/>
      <c r="K37" s="323"/>
    </row>
    <row r="38" s="1" customFormat="1" ht="15" customHeight="1">
      <c r="B38" s="326"/>
      <c r="C38" s="327"/>
      <c r="D38" s="325"/>
      <c r="E38" s="328" t="s">
        <v>52</v>
      </c>
      <c r="F38" s="325"/>
      <c r="G38" s="325" t="s">
        <v>1451</v>
      </c>
      <c r="H38" s="325"/>
      <c r="I38" s="325"/>
      <c r="J38" s="325"/>
      <c r="K38" s="323"/>
    </row>
    <row r="39" s="1" customFormat="1" ht="15" customHeight="1">
      <c r="B39" s="326"/>
      <c r="C39" s="327"/>
      <c r="D39" s="325"/>
      <c r="E39" s="328" t="s">
        <v>53</v>
      </c>
      <c r="F39" s="325"/>
      <c r="G39" s="325" t="s">
        <v>1452</v>
      </c>
      <c r="H39" s="325"/>
      <c r="I39" s="325"/>
      <c r="J39" s="325"/>
      <c r="K39" s="323"/>
    </row>
    <row r="40" s="1" customFormat="1" ht="15" customHeight="1">
      <c r="B40" s="326"/>
      <c r="C40" s="327"/>
      <c r="D40" s="325"/>
      <c r="E40" s="328" t="s">
        <v>123</v>
      </c>
      <c r="F40" s="325"/>
      <c r="G40" s="325" t="s">
        <v>1453</v>
      </c>
      <c r="H40" s="325"/>
      <c r="I40" s="325"/>
      <c r="J40" s="325"/>
      <c r="K40" s="323"/>
    </row>
    <row r="41" s="1" customFormat="1" ht="15" customHeight="1">
      <c r="B41" s="326"/>
      <c r="C41" s="327"/>
      <c r="D41" s="325"/>
      <c r="E41" s="328" t="s">
        <v>124</v>
      </c>
      <c r="F41" s="325"/>
      <c r="G41" s="325" t="s">
        <v>1454</v>
      </c>
      <c r="H41" s="325"/>
      <c r="I41" s="325"/>
      <c r="J41" s="325"/>
      <c r="K41" s="323"/>
    </row>
    <row r="42" s="1" customFormat="1" ht="15" customHeight="1">
      <c r="B42" s="326"/>
      <c r="C42" s="327"/>
      <c r="D42" s="325"/>
      <c r="E42" s="328" t="s">
        <v>1455</v>
      </c>
      <c r="F42" s="325"/>
      <c r="G42" s="325" t="s">
        <v>1456</v>
      </c>
      <c r="H42" s="325"/>
      <c r="I42" s="325"/>
      <c r="J42" s="325"/>
      <c r="K42" s="323"/>
    </row>
    <row r="43" s="1" customFormat="1" ht="15" customHeight="1">
      <c r="B43" s="326"/>
      <c r="C43" s="327"/>
      <c r="D43" s="325"/>
      <c r="E43" s="328"/>
      <c r="F43" s="325"/>
      <c r="G43" s="325" t="s">
        <v>1457</v>
      </c>
      <c r="H43" s="325"/>
      <c r="I43" s="325"/>
      <c r="J43" s="325"/>
      <c r="K43" s="323"/>
    </row>
    <row r="44" s="1" customFormat="1" ht="15" customHeight="1">
      <c r="B44" s="326"/>
      <c r="C44" s="327"/>
      <c r="D44" s="325"/>
      <c r="E44" s="328" t="s">
        <v>1458</v>
      </c>
      <c r="F44" s="325"/>
      <c r="G44" s="325" t="s">
        <v>1459</v>
      </c>
      <c r="H44" s="325"/>
      <c r="I44" s="325"/>
      <c r="J44" s="325"/>
      <c r="K44" s="323"/>
    </row>
    <row r="45" s="1" customFormat="1" ht="15" customHeight="1">
      <c r="B45" s="326"/>
      <c r="C45" s="327"/>
      <c r="D45" s="325"/>
      <c r="E45" s="328" t="s">
        <v>126</v>
      </c>
      <c r="F45" s="325"/>
      <c r="G45" s="325" t="s">
        <v>1460</v>
      </c>
      <c r="H45" s="325"/>
      <c r="I45" s="325"/>
      <c r="J45" s="325"/>
      <c r="K45" s="323"/>
    </row>
    <row r="46" s="1" customFormat="1" ht="12.75" customHeight="1">
      <c r="B46" s="326"/>
      <c r="C46" s="327"/>
      <c r="D46" s="325"/>
      <c r="E46" s="325"/>
      <c r="F46" s="325"/>
      <c r="G46" s="325"/>
      <c r="H46" s="325"/>
      <c r="I46" s="325"/>
      <c r="J46" s="325"/>
      <c r="K46" s="323"/>
    </row>
    <row r="47" s="1" customFormat="1" ht="15" customHeight="1">
      <c r="B47" s="326"/>
      <c r="C47" s="327"/>
      <c r="D47" s="325" t="s">
        <v>1461</v>
      </c>
      <c r="E47" s="325"/>
      <c r="F47" s="325"/>
      <c r="G47" s="325"/>
      <c r="H47" s="325"/>
      <c r="I47" s="325"/>
      <c r="J47" s="325"/>
      <c r="K47" s="323"/>
    </row>
    <row r="48" s="1" customFormat="1" ht="15" customHeight="1">
      <c r="B48" s="326"/>
      <c r="C48" s="327"/>
      <c r="D48" s="327"/>
      <c r="E48" s="325" t="s">
        <v>1462</v>
      </c>
      <c r="F48" s="325"/>
      <c r="G48" s="325"/>
      <c r="H48" s="325"/>
      <c r="I48" s="325"/>
      <c r="J48" s="325"/>
      <c r="K48" s="323"/>
    </row>
    <row r="49" s="1" customFormat="1" ht="15" customHeight="1">
      <c r="B49" s="326"/>
      <c r="C49" s="327"/>
      <c r="D49" s="327"/>
      <c r="E49" s="325" t="s">
        <v>1463</v>
      </c>
      <c r="F49" s="325"/>
      <c r="G49" s="325"/>
      <c r="H49" s="325"/>
      <c r="I49" s="325"/>
      <c r="J49" s="325"/>
      <c r="K49" s="323"/>
    </row>
    <row r="50" s="1" customFormat="1" ht="15" customHeight="1">
      <c r="B50" s="326"/>
      <c r="C50" s="327"/>
      <c r="D50" s="327"/>
      <c r="E50" s="325" t="s">
        <v>1464</v>
      </c>
      <c r="F50" s="325"/>
      <c r="G50" s="325"/>
      <c r="H50" s="325"/>
      <c r="I50" s="325"/>
      <c r="J50" s="325"/>
      <c r="K50" s="323"/>
    </row>
    <row r="51" s="1" customFormat="1" ht="15" customHeight="1">
      <c r="B51" s="326"/>
      <c r="C51" s="327"/>
      <c r="D51" s="325" t="s">
        <v>1465</v>
      </c>
      <c r="E51" s="325"/>
      <c r="F51" s="325"/>
      <c r="G51" s="325"/>
      <c r="H51" s="325"/>
      <c r="I51" s="325"/>
      <c r="J51" s="325"/>
      <c r="K51" s="323"/>
    </row>
    <row r="52" s="1" customFormat="1" ht="25.5" customHeight="1">
      <c r="B52" s="321"/>
      <c r="C52" s="322" t="s">
        <v>1466</v>
      </c>
      <c r="D52" s="322"/>
      <c r="E52" s="322"/>
      <c r="F52" s="322"/>
      <c r="G52" s="322"/>
      <c r="H52" s="322"/>
      <c r="I52" s="322"/>
      <c r="J52" s="322"/>
      <c r="K52" s="323"/>
    </row>
    <row r="53" s="1" customFormat="1" ht="5.25" customHeight="1">
      <c r="B53" s="321"/>
      <c r="C53" s="324"/>
      <c r="D53" s="324"/>
      <c r="E53" s="324"/>
      <c r="F53" s="324"/>
      <c r="G53" s="324"/>
      <c r="H53" s="324"/>
      <c r="I53" s="324"/>
      <c r="J53" s="324"/>
      <c r="K53" s="323"/>
    </row>
    <row r="54" s="1" customFormat="1" ht="15" customHeight="1">
      <c r="B54" s="321"/>
      <c r="C54" s="325" t="s">
        <v>1467</v>
      </c>
      <c r="D54" s="325"/>
      <c r="E54" s="325"/>
      <c r="F54" s="325"/>
      <c r="G54" s="325"/>
      <c r="H54" s="325"/>
      <c r="I54" s="325"/>
      <c r="J54" s="325"/>
      <c r="K54" s="323"/>
    </row>
    <row r="55" s="1" customFormat="1" ht="15" customHeight="1">
      <c r="B55" s="321"/>
      <c r="C55" s="325" t="s">
        <v>1468</v>
      </c>
      <c r="D55" s="325"/>
      <c r="E55" s="325"/>
      <c r="F55" s="325"/>
      <c r="G55" s="325"/>
      <c r="H55" s="325"/>
      <c r="I55" s="325"/>
      <c r="J55" s="325"/>
      <c r="K55" s="323"/>
    </row>
    <row r="56" s="1" customFormat="1" ht="12.75" customHeight="1">
      <c r="B56" s="321"/>
      <c r="C56" s="325"/>
      <c r="D56" s="325"/>
      <c r="E56" s="325"/>
      <c r="F56" s="325"/>
      <c r="G56" s="325"/>
      <c r="H56" s="325"/>
      <c r="I56" s="325"/>
      <c r="J56" s="325"/>
      <c r="K56" s="323"/>
    </row>
    <row r="57" s="1" customFormat="1" ht="15" customHeight="1">
      <c r="B57" s="321"/>
      <c r="C57" s="325" t="s">
        <v>1469</v>
      </c>
      <c r="D57" s="325"/>
      <c r="E57" s="325"/>
      <c r="F57" s="325"/>
      <c r="G57" s="325"/>
      <c r="H57" s="325"/>
      <c r="I57" s="325"/>
      <c r="J57" s="325"/>
      <c r="K57" s="323"/>
    </row>
    <row r="58" s="1" customFormat="1" ht="15" customHeight="1">
      <c r="B58" s="321"/>
      <c r="C58" s="327"/>
      <c r="D58" s="325" t="s">
        <v>1470</v>
      </c>
      <c r="E58" s="325"/>
      <c r="F58" s="325"/>
      <c r="G58" s="325"/>
      <c r="H58" s="325"/>
      <c r="I58" s="325"/>
      <c r="J58" s="325"/>
      <c r="K58" s="323"/>
    </row>
    <row r="59" s="1" customFormat="1" ht="15" customHeight="1">
      <c r="B59" s="321"/>
      <c r="C59" s="327"/>
      <c r="D59" s="325" t="s">
        <v>1471</v>
      </c>
      <c r="E59" s="325"/>
      <c r="F59" s="325"/>
      <c r="G59" s="325"/>
      <c r="H59" s="325"/>
      <c r="I59" s="325"/>
      <c r="J59" s="325"/>
      <c r="K59" s="323"/>
    </row>
    <row r="60" s="1" customFormat="1" ht="15" customHeight="1">
      <c r="B60" s="321"/>
      <c r="C60" s="327"/>
      <c r="D60" s="325" t="s">
        <v>1472</v>
      </c>
      <c r="E60" s="325"/>
      <c r="F60" s="325"/>
      <c r="G60" s="325"/>
      <c r="H60" s="325"/>
      <c r="I60" s="325"/>
      <c r="J60" s="325"/>
      <c r="K60" s="323"/>
    </row>
    <row r="61" s="1" customFormat="1" ht="15" customHeight="1">
      <c r="B61" s="321"/>
      <c r="C61" s="327"/>
      <c r="D61" s="325" t="s">
        <v>1473</v>
      </c>
      <c r="E61" s="325"/>
      <c r="F61" s="325"/>
      <c r="G61" s="325"/>
      <c r="H61" s="325"/>
      <c r="I61" s="325"/>
      <c r="J61" s="325"/>
      <c r="K61" s="323"/>
    </row>
    <row r="62" s="1" customFormat="1" ht="15" customHeight="1">
      <c r="B62" s="321"/>
      <c r="C62" s="327"/>
      <c r="D62" s="330" t="s">
        <v>1474</v>
      </c>
      <c r="E62" s="330"/>
      <c r="F62" s="330"/>
      <c r="G62" s="330"/>
      <c r="H62" s="330"/>
      <c r="I62" s="330"/>
      <c r="J62" s="330"/>
      <c r="K62" s="323"/>
    </row>
    <row r="63" s="1" customFormat="1" ht="15" customHeight="1">
      <c r="B63" s="321"/>
      <c r="C63" s="327"/>
      <c r="D63" s="325" t="s">
        <v>1475</v>
      </c>
      <c r="E63" s="325"/>
      <c r="F63" s="325"/>
      <c r="G63" s="325"/>
      <c r="H63" s="325"/>
      <c r="I63" s="325"/>
      <c r="J63" s="325"/>
      <c r="K63" s="323"/>
    </row>
    <row r="64" s="1" customFormat="1" ht="12.75" customHeight="1">
      <c r="B64" s="321"/>
      <c r="C64" s="327"/>
      <c r="D64" s="327"/>
      <c r="E64" s="331"/>
      <c r="F64" s="327"/>
      <c r="G64" s="327"/>
      <c r="H64" s="327"/>
      <c r="I64" s="327"/>
      <c r="J64" s="327"/>
      <c r="K64" s="323"/>
    </row>
    <row r="65" s="1" customFormat="1" ht="15" customHeight="1">
      <c r="B65" s="321"/>
      <c r="C65" s="327"/>
      <c r="D65" s="325" t="s">
        <v>1476</v>
      </c>
      <c r="E65" s="325"/>
      <c r="F65" s="325"/>
      <c r="G65" s="325"/>
      <c r="H65" s="325"/>
      <c r="I65" s="325"/>
      <c r="J65" s="325"/>
      <c r="K65" s="323"/>
    </row>
    <row r="66" s="1" customFormat="1" ht="15" customHeight="1">
      <c r="B66" s="321"/>
      <c r="C66" s="327"/>
      <c r="D66" s="330" t="s">
        <v>1477</v>
      </c>
      <c r="E66" s="330"/>
      <c r="F66" s="330"/>
      <c r="G66" s="330"/>
      <c r="H66" s="330"/>
      <c r="I66" s="330"/>
      <c r="J66" s="330"/>
      <c r="K66" s="323"/>
    </row>
    <row r="67" s="1" customFormat="1" ht="15" customHeight="1">
      <c r="B67" s="321"/>
      <c r="C67" s="327"/>
      <c r="D67" s="325" t="s">
        <v>1478</v>
      </c>
      <c r="E67" s="325"/>
      <c r="F67" s="325"/>
      <c r="G67" s="325"/>
      <c r="H67" s="325"/>
      <c r="I67" s="325"/>
      <c r="J67" s="325"/>
      <c r="K67" s="323"/>
    </row>
    <row r="68" s="1" customFormat="1" ht="15" customHeight="1">
      <c r="B68" s="321"/>
      <c r="C68" s="327"/>
      <c r="D68" s="325" t="s">
        <v>1479</v>
      </c>
      <c r="E68" s="325"/>
      <c r="F68" s="325"/>
      <c r="G68" s="325"/>
      <c r="H68" s="325"/>
      <c r="I68" s="325"/>
      <c r="J68" s="325"/>
      <c r="K68" s="323"/>
    </row>
    <row r="69" s="1" customFormat="1" ht="15" customHeight="1">
      <c r="B69" s="321"/>
      <c r="C69" s="327"/>
      <c r="D69" s="325" t="s">
        <v>1480</v>
      </c>
      <c r="E69" s="325"/>
      <c r="F69" s="325"/>
      <c r="G69" s="325"/>
      <c r="H69" s="325"/>
      <c r="I69" s="325"/>
      <c r="J69" s="325"/>
      <c r="K69" s="323"/>
    </row>
    <row r="70" s="1" customFormat="1" ht="15" customHeight="1">
      <c r="B70" s="321"/>
      <c r="C70" s="327"/>
      <c r="D70" s="325" t="s">
        <v>1481</v>
      </c>
      <c r="E70" s="325"/>
      <c r="F70" s="325"/>
      <c r="G70" s="325"/>
      <c r="H70" s="325"/>
      <c r="I70" s="325"/>
      <c r="J70" s="325"/>
      <c r="K70" s="323"/>
    </row>
    <row r="71" s="1" customFormat="1" ht="12.75" customHeight="1">
      <c r="B71" s="332"/>
      <c r="C71" s="333"/>
      <c r="D71" s="333"/>
      <c r="E71" s="333"/>
      <c r="F71" s="333"/>
      <c r="G71" s="333"/>
      <c r="H71" s="333"/>
      <c r="I71" s="333"/>
      <c r="J71" s="333"/>
      <c r="K71" s="334"/>
    </row>
    <row r="72" s="1" customFormat="1" ht="18.75" customHeight="1">
      <c r="B72" s="335"/>
      <c r="C72" s="335"/>
      <c r="D72" s="335"/>
      <c r="E72" s="335"/>
      <c r="F72" s="335"/>
      <c r="G72" s="335"/>
      <c r="H72" s="335"/>
      <c r="I72" s="335"/>
      <c r="J72" s="335"/>
      <c r="K72" s="336"/>
    </row>
    <row r="73" s="1" customFormat="1" ht="18.75" customHeight="1">
      <c r="B73" s="336"/>
      <c r="C73" s="336"/>
      <c r="D73" s="336"/>
      <c r="E73" s="336"/>
      <c r="F73" s="336"/>
      <c r="G73" s="336"/>
      <c r="H73" s="336"/>
      <c r="I73" s="336"/>
      <c r="J73" s="336"/>
      <c r="K73" s="336"/>
    </row>
    <row r="74" s="1" customFormat="1" ht="7.5" customHeight="1">
      <c r="B74" s="337"/>
      <c r="C74" s="338"/>
      <c r="D74" s="338"/>
      <c r="E74" s="338"/>
      <c r="F74" s="338"/>
      <c r="G74" s="338"/>
      <c r="H74" s="338"/>
      <c r="I74" s="338"/>
      <c r="J74" s="338"/>
      <c r="K74" s="339"/>
    </row>
    <row r="75" s="1" customFormat="1" ht="45" customHeight="1">
      <c r="B75" s="340"/>
      <c r="C75" s="341" t="s">
        <v>1482</v>
      </c>
      <c r="D75" s="341"/>
      <c r="E75" s="341"/>
      <c r="F75" s="341"/>
      <c r="G75" s="341"/>
      <c r="H75" s="341"/>
      <c r="I75" s="341"/>
      <c r="J75" s="341"/>
      <c r="K75" s="342"/>
    </row>
    <row r="76" s="1" customFormat="1" ht="17.25" customHeight="1">
      <c r="B76" s="340"/>
      <c r="C76" s="343" t="s">
        <v>1483</v>
      </c>
      <c r="D76" s="343"/>
      <c r="E76" s="343"/>
      <c r="F76" s="343" t="s">
        <v>1484</v>
      </c>
      <c r="G76" s="344"/>
      <c r="H76" s="343" t="s">
        <v>53</v>
      </c>
      <c r="I76" s="343" t="s">
        <v>56</v>
      </c>
      <c r="J76" s="343" t="s">
        <v>1485</v>
      </c>
      <c r="K76" s="342"/>
    </row>
    <row r="77" s="1" customFormat="1" ht="17.25" customHeight="1">
      <c r="B77" s="340"/>
      <c r="C77" s="345" t="s">
        <v>1486</v>
      </c>
      <c r="D77" s="345"/>
      <c r="E77" s="345"/>
      <c r="F77" s="346" t="s">
        <v>1487</v>
      </c>
      <c r="G77" s="347"/>
      <c r="H77" s="345"/>
      <c r="I77" s="345"/>
      <c r="J77" s="345" t="s">
        <v>1488</v>
      </c>
      <c r="K77" s="342"/>
    </row>
    <row r="78" s="1" customFormat="1" ht="5.25" customHeight="1">
      <c r="B78" s="340"/>
      <c r="C78" s="348"/>
      <c r="D78" s="348"/>
      <c r="E78" s="348"/>
      <c r="F78" s="348"/>
      <c r="G78" s="349"/>
      <c r="H78" s="348"/>
      <c r="I78" s="348"/>
      <c r="J78" s="348"/>
      <c r="K78" s="342"/>
    </row>
    <row r="79" s="1" customFormat="1" ht="15" customHeight="1">
      <c r="B79" s="340"/>
      <c r="C79" s="328" t="s">
        <v>52</v>
      </c>
      <c r="D79" s="350"/>
      <c r="E79" s="350"/>
      <c r="F79" s="351" t="s">
        <v>1489</v>
      </c>
      <c r="G79" s="352"/>
      <c r="H79" s="328" t="s">
        <v>1490</v>
      </c>
      <c r="I79" s="328" t="s">
        <v>1491</v>
      </c>
      <c r="J79" s="328">
        <v>20</v>
      </c>
      <c r="K79" s="342"/>
    </row>
    <row r="80" s="1" customFormat="1" ht="15" customHeight="1">
      <c r="B80" s="340"/>
      <c r="C80" s="328" t="s">
        <v>1492</v>
      </c>
      <c r="D80" s="328"/>
      <c r="E80" s="328"/>
      <c r="F80" s="351" t="s">
        <v>1489</v>
      </c>
      <c r="G80" s="352"/>
      <c r="H80" s="328" t="s">
        <v>1493</v>
      </c>
      <c r="I80" s="328" t="s">
        <v>1491</v>
      </c>
      <c r="J80" s="328">
        <v>120</v>
      </c>
      <c r="K80" s="342"/>
    </row>
    <row r="81" s="1" customFormat="1" ht="15" customHeight="1">
      <c r="B81" s="353"/>
      <c r="C81" s="328" t="s">
        <v>1494</v>
      </c>
      <c r="D81" s="328"/>
      <c r="E81" s="328"/>
      <c r="F81" s="351" t="s">
        <v>410</v>
      </c>
      <c r="G81" s="352"/>
      <c r="H81" s="328" t="s">
        <v>1495</v>
      </c>
      <c r="I81" s="328" t="s">
        <v>1491</v>
      </c>
      <c r="J81" s="328">
        <v>50</v>
      </c>
      <c r="K81" s="342"/>
    </row>
    <row r="82" s="1" customFormat="1" ht="15" customHeight="1">
      <c r="B82" s="353"/>
      <c r="C82" s="328" t="s">
        <v>1496</v>
      </c>
      <c r="D82" s="328"/>
      <c r="E82" s="328"/>
      <c r="F82" s="351" t="s">
        <v>1489</v>
      </c>
      <c r="G82" s="352"/>
      <c r="H82" s="328" t="s">
        <v>1497</v>
      </c>
      <c r="I82" s="328" t="s">
        <v>1498</v>
      </c>
      <c r="J82" s="328"/>
      <c r="K82" s="342"/>
    </row>
    <row r="83" s="1" customFormat="1" ht="15" customHeight="1">
      <c r="B83" s="353"/>
      <c r="C83" s="354" t="s">
        <v>1499</v>
      </c>
      <c r="D83" s="354"/>
      <c r="E83" s="354"/>
      <c r="F83" s="355" t="s">
        <v>410</v>
      </c>
      <c r="G83" s="354"/>
      <c r="H83" s="354" t="s">
        <v>1500</v>
      </c>
      <c r="I83" s="354" t="s">
        <v>1491</v>
      </c>
      <c r="J83" s="354">
        <v>15</v>
      </c>
      <c r="K83" s="342"/>
    </row>
    <row r="84" s="1" customFormat="1" ht="15" customHeight="1">
      <c r="B84" s="353"/>
      <c r="C84" s="354" t="s">
        <v>1501</v>
      </c>
      <c r="D84" s="354"/>
      <c r="E84" s="354"/>
      <c r="F84" s="355" t="s">
        <v>410</v>
      </c>
      <c r="G84" s="354"/>
      <c r="H84" s="354" t="s">
        <v>1502</v>
      </c>
      <c r="I84" s="354" t="s">
        <v>1491</v>
      </c>
      <c r="J84" s="354">
        <v>15</v>
      </c>
      <c r="K84" s="342"/>
    </row>
    <row r="85" s="1" customFormat="1" ht="15" customHeight="1">
      <c r="B85" s="353"/>
      <c r="C85" s="354" t="s">
        <v>1503</v>
      </c>
      <c r="D85" s="354"/>
      <c r="E85" s="354"/>
      <c r="F85" s="355" t="s">
        <v>410</v>
      </c>
      <c r="G85" s="354"/>
      <c r="H85" s="354" t="s">
        <v>1504</v>
      </c>
      <c r="I85" s="354" t="s">
        <v>1491</v>
      </c>
      <c r="J85" s="354">
        <v>20</v>
      </c>
      <c r="K85" s="342"/>
    </row>
    <row r="86" s="1" customFormat="1" ht="15" customHeight="1">
      <c r="B86" s="353"/>
      <c r="C86" s="354" t="s">
        <v>1505</v>
      </c>
      <c r="D86" s="354"/>
      <c r="E86" s="354"/>
      <c r="F86" s="355" t="s">
        <v>410</v>
      </c>
      <c r="G86" s="354"/>
      <c r="H86" s="354" t="s">
        <v>1506</v>
      </c>
      <c r="I86" s="354" t="s">
        <v>1491</v>
      </c>
      <c r="J86" s="354">
        <v>20</v>
      </c>
      <c r="K86" s="342"/>
    </row>
    <row r="87" s="1" customFormat="1" ht="15" customHeight="1">
      <c r="B87" s="353"/>
      <c r="C87" s="328" t="s">
        <v>1507</v>
      </c>
      <c r="D87" s="328"/>
      <c r="E87" s="328"/>
      <c r="F87" s="351" t="s">
        <v>410</v>
      </c>
      <c r="G87" s="352"/>
      <c r="H87" s="328" t="s">
        <v>1508</v>
      </c>
      <c r="I87" s="328" t="s">
        <v>1491</v>
      </c>
      <c r="J87" s="328">
        <v>50</v>
      </c>
      <c r="K87" s="342"/>
    </row>
    <row r="88" s="1" customFormat="1" ht="15" customHeight="1">
      <c r="B88" s="353"/>
      <c r="C88" s="328" t="s">
        <v>1509</v>
      </c>
      <c r="D88" s="328"/>
      <c r="E88" s="328"/>
      <c r="F88" s="351" t="s">
        <v>410</v>
      </c>
      <c r="G88" s="352"/>
      <c r="H88" s="328" t="s">
        <v>1510</v>
      </c>
      <c r="I88" s="328" t="s">
        <v>1491</v>
      </c>
      <c r="J88" s="328">
        <v>20</v>
      </c>
      <c r="K88" s="342"/>
    </row>
    <row r="89" s="1" customFormat="1" ht="15" customHeight="1">
      <c r="B89" s="353"/>
      <c r="C89" s="328" t="s">
        <v>1511</v>
      </c>
      <c r="D89" s="328"/>
      <c r="E89" s="328"/>
      <c r="F89" s="351" t="s">
        <v>410</v>
      </c>
      <c r="G89" s="352"/>
      <c r="H89" s="328" t="s">
        <v>1512</v>
      </c>
      <c r="I89" s="328" t="s">
        <v>1491</v>
      </c>
      <c r="J89" s="328">
        <v>20</v>
      </c>
      <c r="K89" s="342"/>
    </row>
    <row r="90" s="1" customFormat="1" ht="15" customHeight="1">
      <c r="B90" s="353"/>
      <c r="C90" s="328" t="s">
        <v>1513</v>
      </c>
      <c r="D90" s="328"/>
      <c r="E90" s="328"/>
      <c r="F90" s="351" t="s">
        <v>410</v>
      </c>
      <c r="G90" s="352"/>
      <c r="H90" s="328" t="s">
        <v>1514</v>
      </c>
      <c r="I90" s="328" t="s">
        <v>1491</v>
      </c>
      <c r="J90" s="328">
        <v>50</v>
      </c>
      <c r="K90" s="342"/>
    </row>
    <row r="91" s="1" customFormat="1" ht="15" customHeight="1">
      <c r="B91" s="353"/>
      <c r="C91" s="328" t="s">
        <v>1515</v>
      </c>
      <c r="D91" s="328"/>
      <c r="E91" s="328"/>
      <c r="F91" s="351" t="s">
        <v>410</v>
      </c>
      <c r="G91" s="352"/>
      <c r="H91" s="328" t="s">
        <v>1515</v>
      </c>
      <c r="I91" s="328" t="s">
        <v>1491</v>
      </c>
      <c r="J91" s="328">
        <v>50</v>
      </c>
      <c r="K91" s="342"/>
    </row>
    <row r="92" s="1" customFormat="1" ht="15" customHeight="1">
      <c r="B92" s="353"/>
      <c r="C92" s="328" t="s">
        <v>1516</v>
      </c>
      <c r="D92" s="328"/>
      <c r="E92" s="328"/>
      <c r="F92" s="351" t="s">
        <v>410</v>
      </c>
      <c r="G92" s="352"/>
      <c r="H92" s="328" t="s">
        <v>1517</v>
      </c>
      <c r="I92" s="328" t="s">
        <v>1491</v>
      </c>
      <c r="J92" s="328">
        <v>255</v>
      </c>
      <c r="K92" s="342"/>
    </row>
    <row r="93" s="1" customFormat="1" ht="15" customHeight="1">
      <c r="B93" s="353"/>
      <c r="C93" s="328" t="s">
        <v>1518</v>
      </c>
      <c r="D93" s="328"/>
      <c r="E93" s="328"/>
      <c r="F93" s="351" t="s">
        <v>1489</v>
      </c>
      <c r="G93" s="352"/>
      <c r="H93" s="328" t="s">
        <v>1519</v>
      </c>
      <c r="I93" s="328" t="s">
        <v>1520</v>
      </c>
      <c r="J93" s="328"/>
      <c r="K93" s="342"/>
    </row>
    <row r="94" s="1" customFormat="1" ht="15" customHeight="1">
      <c r="B94" s="353"/>
      <c r="C94" s="328" t="s">
        <v>1521</v>
      </c>
      <c r="D94" s="328"/>
      <c r="E94" s="328"/>
      <c r="F94" s="351" t="s">
        <v>1489</v>
      </c>
      <c r="G94" s="352"/>
      <c r="H94" s="328" t="s">
        <v>1522</v>
      </c>
      <c r="I94" s="328" t="s">
        <v>1523</v>
      </c>
      <c r="J94" s="328"/>
      <c r="K94" s="342"/>
    </row>
    <row r="95" s="1" customFormat="1" ht="15" customHeight="1">
      <c r="B95" s="353"/>
      <c r="C95" s="328" t="s">
        <v>1524</v>
      </c>
      <c r="D95" s="328"/>
      <c r="E95" s="328"/>
      <c r="F95" s="351" t="s">
        <v>1489</v>
      </c>
      <c r="G95" s="352"/>
      <c r="H95" s="328" t="s">
        <v>1524</v>
      </c>
      <c r="I95" s="328" t="s">
        <v>1523</v>
      </c>
      <c r="J95" s="328"/>
      <c r="K95" s="342"/>
    </row>
    <row r="96" s="1" customFormat="1" ht="15" customHeight="1">
      <c r="B96" s="353"/>
      <c r="C96" s="328" t="s">
        <v>37</v>
      </c>
      <c r="D96" s="328"/>
      <c r="E96" s="328"/>
      <c r="F96" s="351" t="s">
        <v>1489</v>
      </c>
      <c r="G96" s="352"/>
      <c r="H96" s="328" t="s">
        <v>1525</v>
      </c>
      <c r="I96" s="328" t="s">
        <v>1523</v>
      </c>
      <c r="J96" s="328"/>
      <c r="K96" s="342"/>
    </row>
    <row r="97" s="1" customFormat="1" ht="15" customHeight="1">
      <c r="B97" s="353"/>
      <c r="C97" s="328" t="s">
        <v>47</v>
      </c>
      <c r="D97" s="328"/>
      <c r="E97" s="328"/>
      <c r="F97" s="351" t="s">
        <v>1489</v>
      </c>
      <c r="G97" s="352"/>
      <c r="H97" s="328" t="s">
        <v>1526</v>
      </c>
      <c r="I97" s="328" t="s">
        <v>1523</v>
      </c>
      <c r="J97" s="328"/>
      <c r="K97" s="342"/>
    </row>
    <row r="98" s="1" customFormat="1" ht="15" customHeight="1">
      <c r="B98" s="356"/>
      <c r="C98" s="357"/>
      <c r="D98" s="357"/>
      <c r="E98" s="357"/>
      <c r="F98" s="357"/>
      <c r="G98" s="357"/>
      <c r="H98" s="357"/>
      <c r="I98" s="357"/>
      <c r="J98" s="357"/>
      <c r="K98" s="358"/>
    </row>
    <row r="99" s="1" customFormat="1" ht="18.75" customHeight="1">
      <c r="B99" s="359"/>
      <c r="C99" s="360"/>
      <c r="D99" s="360"/>
      <c r="E99" s="360"/>
      <c r="F99" s="360"/>
      <c r="G99" s="360"/>
      <c r="H99" s="360"/>
      <c r="I99" s="360"/>
      <c r="J99" s="360"/>
      <c r="K99" s="359"/>
    </row>
    <row r="100" s="1" customFormat="1" ht="18.75" customHeight="1">
      <c r="B100" s="336"/>
      <c r="C100" s="336"/>
      <c r="D100" s="336"/>
      <c r="E100" s="336"/>
      <c r="F100" s="336"/>
      <c r="G100" s="336"/>
      <c r="H100" s="336"/>
      <c r="I100" s="336"/>
      <c r="J100" s="336"/>
      <c r="K100" s="336"/>
    </row>
    <row r="101" s="1" customFormat="1" ht="7.5" customHeight="1">
      <c r="B101" s="337"/>
      <c r="C101" s="338"/>
      <c r="D101" s="338"/>
      <c r="E101" s="338"/>
      <c r="F101" s="338"/>
      <c r="G101" s="338"/>
      <c r="H101" s="338"/>
      <c r="I101" s="338"/>
      <c r="J101" s="338"/>
      <c r="K101" s="339"/>
    </row>
    <row r="102" s="1" customFormat="1" ht="45" customHeight="1">
      <c r="B102" s="340"/>
      <c r="C102" s="341" t="s">
        <v>1527</v>
      </c>
      <c r="D102" s="341"/>
      <c r="E102" s="341"/>
      <c r="F102" s="341"/>
      <c r="G102" s="341"/>
      <c r="H102" s="341"/>
      <c r="I102" s="341"/>
      <c r="J102" s="341"/>
      <c r="K102" s="342"/>
    </row>
    <row r="103" s="1" customFormat="1" ht="17.25" customHeight="1">
      <c r="B103" s="340"/>
      <c r="C103" s="343" t="s">
        <v>1483</v>
      </c>
      <c r="D103" s="343"/>
      <c r="E103" s="343"/>
      <c r="F103" s="343" t="s">
        <v>1484</v>
      </c>
      <c r="G103" s="344"/>
      <c r="H103" s="343" t="s">
        <v>53</v>
      </c>
      <c r="I103" s="343" t="s">
        <v>56</v>
      </c>
      <c r="J103" s="343" t="s">
        <v>1485</v>
      </c>
      <c r="K103" s="342"/>
    </row>
    <row r="104" s="1" customFormat="1" ht="17.25" customHeight="1">
      <c r="B104" s="340"/>
      <c r="C104" s="345" t="s">
        <v>1486</v>
      </c>
      <c r="D104" s="345"/>
      <c r="E104" s="345"/>
      <c r="F104" s="346" t="s">
        <v>1487</v>
      </c>
      <c r="G104" s="347"/>
      <c r="H104" s="345"/>
      <c r="I104" s="345"/>
      <c r="J104" s="345" t="s">
        <v>1488</v>
      </c>
      <c r="K104" s="342"/>
    </row>
    <row r="105" s="1" customFormat="1" ht="5.25" customHeight="1">
      <c r="B105" s="340"/>
      <c r="C105" s="343"/>
      <c r="D105" s="343"/>
      <c r="E105" s="343"/>
      <c r="F105" s="343"/>
      <c r="G105" s="361"/>
      <c r="H105" s="343"/>
      <c r="I105" s="343"/>
      <c r="J105" s="343"/>
      <c r="K105" s="342"/>
    </row>
    <row r="106" s="1" customFormat="1" ht="15" customHeight="1">
      <c r="B106" s="340"/>
      <c r="C106" s="328" t="s">
        <v>52</v>
      </c>
      <c r="D106" s="350"/>
      <c r="E106" s="350"/>
      <c r="F106" s="351" t="s">
        <v>1489</v>
      </c>
      <c r="G106" s="328"/>
      <c r="H106" s="328" t="s">
        <v>1528</v>
      </c>
      <c r="I106" s="328" t="s">
        <v>1491</v>
      </c>
      <c r="J106" s="328">
        <v>20</v>
      </c>
      <c r="K106" s="342"/>
    </row>
    <row r="107" s="1" customFormat="1" ht="15" customHeight="1">
      <c r="B107" s="340"/>
      <c r="C107" s="328" t="s">
        <v>1492</v>
      </c>
      <c r="D107" s="328"/>
      <c r="E107" s="328"/>
      <c r="F107" s="351" t="s">
        <v>1489</v>
      </c>
      <c r="G107" s="328"/>
      <c r="H107" s="328" t="s">
        <v>1528</v>
      </c>
      <c r="I107" s="328" t="s">
        <v>1491</v>
      </c>
      <c r="J107" s="328">
        <v>120</v>
      </c>
      <c r="K107" s="342"/>
    </row>
    <row r="108" s="1" customFormat="1" ht="15" customHeight="1">
      <c r="B108" s="353"/>
      <c r="C108" s="328" t="s">
        <v>1494</v>
      </c>
      <c r="D108" s="328"/>
      <c r="E108" s="328"/>
      <c r="F108" s="351" t="s">
        <v>410</v>
      </c>
      <c r="G108" s="328"/>
      <c r="H108" s="328" t="s">
        <v>1528</v>
      </c>
      <c r="I108" s="328" t="s">
        <v>1491</v>
      </c>
      <c r="J108" s="328">
        <v>50</v>
      </c>
      <c r="K108" s="342"/>
    </row>
    <row r="109" s="1" customFormat="1" ht="15" customHeight="1">
      <c r="B109" s="353"/>
      <c r="C109" s="328" t="s">
        <v>1496</v>
      </c>
      <c r="D109" s="328"/>
      <c r="E109" s="328"/>
      <c r="F109" s="351" t="s">
        <v>1489</v>
      </c>
      <c r="G109" s="328"/>
      <c r="H109" s="328" t="s">
        <v>1528</v>
      </c>
      <c r="I109" s="328" t="s">
        <v>1498</v>
      </c>
      <c r="J109" s="328"/>
      <c r="K109" s="342"/>
    </row>
    <row r="110" s="1" customFormat="1" ht="15" customHeight="1">
      <c r="B110" s="353"/>
      <c r="C110" s="328" t="s">
        <v>1507</v>
      </c>
      <c r="D110" s="328"/>
      <c r="E110" s="328"/>
      <c r="F110" s="351" t="s">
        <v>410</v>
      </c>
      <c r="G110" s="328"/>
      <c r="H110" s="328" t="s">
        <v>1528</v>
      </c>
      <c r="I110" s="328" t="s">
        <v>1491</v>
      </c>
      <c r="J110" s="328">
        <v>50</v>
      </c>
      <c r="K110" s="342"/>
    </row>
    <row r="111" s="1" customFormat="1" ht="15" customHeight="1">
      <c r="B111" s="353"/>
      <c r="C111" s="328" t="s">
        <v>1515</v>
      </c>
      <c r="D111" s="328"/>
      <c r="E111" s="328"/>
      <c r="F111" s="351" t="s">
        <v>410</v>
      </c>
      <c r="G111" s="328"/>
      <c r="H111" s="328" t="s">
        <v>1528</v>
      </c>
      <c r="I111" s="328" t="s">
        <v>1491</v>
      </c>
      <c r="J111" s="328">
        <v>50</v>
      </c>
      <c r="K111" s="342"/>
    </row>
    <row r="112" s="1" customFormat="1" ht="15" customHeight="1">
      <c r="B112" s="353"/>
      <c r="C112" s="328" t="s">
        <v>1513</v>
      </c>
      <c r="D112" s="328"/>
      <c r="E112" s="328"/>
      <c r="F112" s="351" t="s">
        <v>410</v>
      </c>
      <c r="G112" s="328"/>
      <c r="H112" s="328" t="s">
        <v>1528</v>
      </c>
      <c r="I112" s="328" t="s">
        <v>1491</v>
      </c>
      <c r="J112" s="328">
        <v>50</v>
      </c>
      <c r="K112" s="342"/>
    </row>
    <row r="113" s="1" customFormat="1" ht="15" customHeight="1">
      <c r="B113" s="353"/>
      <c r="C113" s="328" t="s">
        <v>52</v>
      </c>
      <c r="D113" s="328"/>
      <c r="E113" s="328"/>
      <c r="F113" s="351" t="s">
        <v>1489</v>
      </c>
      <c r="G113" s="328"/>
      <c r="H113" s="328" t="s">
        <v>1529</v>
      </c>
      <c r="I113" s="328" t="s">
        <v>1491</v>
      </c>
      <c r="J113" s="328">
        <v>20</v>
      </c>
      <c r="K113" s="342"/>
    </row>
    <row r="114" s="1" customFormat="1" ht="15" customHeight="1">
      <c r="B114" s="353"/>
      <c r="C114" s="328" t="s">
        <v>1530</v>
      </c>
      <c r="D114" s="328"/>
      <c r="E114" s="328"/>
      <c r="F114" s="351" t="s">
        <v>1489</v>
      </c>
      <c r="G114" s="328"/>
      <c r="H114" s="328" t="s">
        <v>1531</v>
      </c>
      <c r="I114" s="328" t="s">
        <v>1491</v>
      </c>
      <c r="J114" s="328">
        <v>120</v>
      </c>
      <c r="K114" s="342"/>
    </row>
    <row r="115" s="1" customFormat="1" ht="15" customHeight="1">
      <c r="B115" s="353"/>
      <c r="C115" s="328" t="s">
        <v>37</v>
      </c>
      <c r="D115" s="328"/>
      <c r="E115" s="328"/>
      <c r="F115" s="351" t="s">
        <v>1489</v>
      </c>
      <c r="G115" s="328"/>
      <c r="H115" s="328" t="s">
        <v>1532</v>
      </c>
      <c r="I115" s="328" t="s">
        <v>1523</v>
      </c>
      <c r="J115" s="328"/>
      <c r="K115" s="342"/>
    </row>
    <row r="116" s="1" customFormat="1" ht="15" customHeight="1">
      <c r="B116" s="353"/>
      <c r="C116" s="328" t="s">
        <v>47</v>
      </c>
      <c r="D116" s="328"/>
      <c r="E116" s="328"/>
      <c r="F116" s="351" t="s">
        <v>1489</v>
      </c>
      <c r="G116" s="328"/>
      <c r="H116" s="328" t="s">
        <v>1533</v>
      </c>
      <c r="I116" s="328" t="s">
        <v>1523</v>
      </c>
      <c r="J116" s="328"/>
      <c r="K116" s="342"/>
    </row>
    <row r="117" s="1" customFormat="1" ht="15" customHeight="1">
      <c r="B117" s="353"/>
      <c r="C117" s="328" t="s">
        <v>56</v>
      </c>
      <c r="D117" s="328"/>
      <c r="E117" s="328"/>
      <c r="F117" s="351" t="s">
        <v>1489</v>
      </c>
      <c r="G117" s="328"/>
      <c r="H117" s="328" t="s">
        <v>1534</v>
      </c>
      <c r="I117" s="328" t="s">
        <v>1535</v>
      </c>
      <c r="J117" s="328"/>
      <c r="K117" s="342"/>
    </row>
    <row r="118" s="1" customFormat="1" ht="15" customHeight="1">
      <c r="B118" s="356"/>
      <c r="C118" s="362"/>
      <c r="D118" s="362"/>
      <c r="E118" s="362"/>
      <c r="F118" s="362"/>
      <c r="G118" s="362"/>
      <c r="H118" s="362"/>
      <c r="I118" s="362"/>
      <c r="J118" s="362"/>
      <c r="K118" s="358"/>
    </row>
    <row r="119" s="1" customFormat="1" ht="18.75" customHeight="1">
      <c r="B119" s="363"/>
      <c r="C119" s="364"/>
      <c r="D119" s="364"/>
      <c r="E119" s="364"/>
      <c r="F119" s="365"/>
      <c r="G119" s="364"/>
      <c r="H119" s="364"/>
      <c r="I119" s="364"/>
      <c r="J119" s="364"/>
      <c r="K119" s="363"/>
    </row>
    <row r="120" s="1" customFormat="1" ht="18.75" customHeight="1">
      <c r="B120" s="336"/>
      <c r="C120" s="336"/>
      <c r="D120" s="336"/>
      <c r="E120" s="336"/>
      <c r="F120" s="336"/>
      <c r="G120" s="336"/>
      <c r="H120" s="336"/>
      <c r="I120" s="336"/>
      <c r="J120" s="336"/>
      <c r="K120" s="336"/>
    </row>
    <row r="121" s="1" customFormat="1" ht="7.5" customHeight="1">
      <c r="B121" s="366"/>
      <c r="C121" s="367"/>
      <c r="D121" s="367"/>
      <c r="E121" s="367"/>
      <c r="F121" s="367"/>
      <c r="G121" s="367"/>
      <c r="H121" s="367"/>
      <c r="I121" s="367"/>
      <c r="J121" s="367"/>
      <c r="K121" s="368"/>
    </row>
    <row r="122" s="1" customFormat="1" ht="45" customHeight="1">
      <c r="B122" s="369"/>
      <c r="C122" s="319" t="s">
        <v>1536</v>
      </c>
      <c r="D122" s="319"/>
      <c r="E122" s="319"/>
      <c r="F122" s="319"/>
      <c r="G122" s="319"/>
      <c r="H122" s="319"/>
      <c r="I122" s="319"/>
      <c r="J122" s="319"/>
      <c r="K122" s="370"/>
    </row>
    <row r="123" s="1" customFormat="1" ht="17.25" customHeight="1">
      <c r="B123" s="371"/>
      <c r="C123" s="343" t="s">
        <v>1483</v>
      </c>
      <c r="D123" s="343"/>
      <c r="E123" s="343"/>
      <c r="F123" s="343" t="s">
        <v>1484</v>
      </c>
      <c r="G123" s="344"/>
      <c r="H123" s="343" t="s">
        <v>53</v>
      </c>
      <c r="I123" s="343" t="s">
        <v>56</v>
      </c>
      <c r="J123" s="343" t="s">
        <v>1485</v>
      </c>
      <c r="K123" s="372"/>
    </row>
    <row r="124" s="1" customFormat="1" ht="17.25" customHeight="1">
      <c r="B124" s="371"/>
      <c r="C124" s="345" t="s">
        <v>1486</v>
      </c>
      <c r="D124" s="345"/>
      <c r="E124" s="345"/>
      <c r="F124" s="346" t="s">
        <v>1487</v>
      </c>
      <c r="G124" s="347"/>
      <c r="H124" s="345"/>
      <c r="I124" s="345"/>
      <c r="J124" s="345" t="s">
        <v>1488</v>
      </c>
      <c r="K124" s="372"/>
    </row>
    <row r="125" s="1" customFormat="1" ht="5.25" customHeight="1">
      <c r="B125" s="373"/>
      <c r="C125" s="348"/>
      <c r="D125" s="348"/>
      <c r="E125" s="348"/>
      <c r="F125" s="348"/>
      <c r="G125" s="374"/>
      <c r="H125" s="348"/>
      <c r="I125" s="348"/>
      <c r="J125" s="348"/>
      <c r="K125" s="375"/>
    </row>
    <row r="126" s="1" customFormat="1" ht="15" customHeight="1">
      <c r="B126" s="373"/>
      <c r="C126" s="328" t="s">
        <v>1492</v>
      </c>
      <c r="D126" s="350"/>
      <c r="E126" s="350"/>
      <c r="F126" s="351" t="s">
        <v>1489</v>
      </c>
      <c r="G126" s="328"/>
      <c r="H126" s="328" t="s">
        <v>1528</v>
      </c>
      <c r="I126" s="328" t="s">
        <v>1491</v>
      </c>
      <c r="J126" s="328">
        <v>120</v>
      </c>
      <c r="K126" s="376"/>
    </row>
    <row r="127" s="1" customFormat="1" ht="15" customHeight="1">
      <c r="B127" s="373"/>
      <c r="C127" s="328" t="s">
        <v>1537</v>
      </c>
      <c r="D127" s="328"/>
      <c r="E127" s="328"/>
      <c r="F127" s="351" t="s">
        <v>1489</v>
      </c>
      <c r="G127" s="328"/>
      <c r="H127" s="328" t="s">
        <v>1538</v>
      </c>
      <c r="I127" s="328" t="s">
        <v>1491</v>
      </c>
      <c r="J127" s="328" t="s">
        <v>1539</v>
      </c>
      <c r="K127" s="376"/>
    </row>
    <row r="128" s="1" customFormat="1" ht="15" customHeight="1">
      <c r="B128" s="373"/>
      <c r="C128" s="328" t="s">
        <v>84</v>
      </c>
      <c r="D128" s="328"/>
      <c r="E128" s="328"/>
      <c r="F128" s="351" t="s">
        <v>1489</v>
      </c>
      <c r="G128" s="328"/>
      <c r="H128" s="328" t="s">
        <v>1540</v>
      </c>
      <c r="I128" s="328" t="s">
        <v>1491</v>
      </c>
      <c r="J128" s="328" t="s">
        <v>1539</v>
      </c>
      <c r="K128" s="376"/>
    </row>
    <row r="129" s="1" customFormat="1" ht="15" customHeight="1">
      <c r="B129" s="373"/>
      <c r="C129" s="328" t="s">
        <v>1499</v>
      </c>
      <c r="D129" s="328"/>
      <c r="E129" s="328"/>
      <c r="F129" s="351" t="s">
        <v>410</v>
      </c>
      <c r="G129" s="328"/>
      <c r="H129" s="328" t="s">
        <v>1500</v>
      </c>
      <c r="I129" s="328" t="s">
        <v>1491</v>
      </c>
      <c r="J129" s="328">
        <v>15</v>
      </c>
      <c r="K129" s="376"/>
    </row>
    <row r="130" s="1" customFormat="1" ht="15" customHeight="1">
      <c r="B130" s="373"/>
      <c r="C130" s="354" t="s">
        <v>1501</v>
      </c>
      <c r="D130" s="354"/>
      <c r="E130" s="354"/>
      <c r="F130" s="355" t="s">
        <v>410</v>
      </c>
      <c r="G130" s="354"/>
      <c r="H130" s="354" t="s">
        <v>1502</v>
      </c>
      <c r="I130" s="354" t="s">
        <v>1491</v>
      </c>
      <c r="J130" s="354">
        <v>15</v>
      </c>
      <c r="K130" s="376"/>
    </row>
    <row r="131" s="1" customFormat="1" ht="15" customHeight="1">
      <c r="B131" s="373"/>
      <c r="C131" s="354" t="s">
        <v>1503</v>
      </c>
      <c r="D131" s="354"/>
      <c r="E131" s="354"/>
      <c r="F131" s="355" t="s">
        <v>410</v>
      </c>
      <c r="G131" s="354"/>
      <c r="H131" s="354" t="s">
        <v>1504</v>
      </c>
      <c r="I131" s="354" t="s">
        <v>1491</v>
      </c>
      <c r="J131" s="354">
        <v>20</v>
      </c>
      <c r="K131" s="376"/>
    </row>
    <row r="132" s="1" customFormat="1" ht="15" customHeight="1">
      <c r="B132" s="373"/>
      <c r="C132" s="354" t="s">
        <v>1505</v>
      </c>
      <c r="D132" s="354"/>
      <c r="E132" s="354"/>
      <c r="F132" s="355" t="s">
        <v>410</v>
      </c>
      <c r="G132" s="354"/>
      <c r="H132" s="354" t="s">
        <v>1506</v>
      </c>
      <c r="I132" s="354" t="s">
        <v>1491</v>
      </c>
      <c r="J132" s="354">
        <v>20</v>
      </c>
      <c r="K132" s="376"/>
    </row>
    <row r="133" s="1" customFormat="1" ht="15" customHeight="1">
      <c r="B133" s="373"/>
      <c r="C133" s="328" t="s">
        <v>1494</v>
      </c>
      <c r="D133" s="328"/>
      <c r="E133" s="328"/>
      <c r="F133" s="351" t="s">
        <v>410</v>
      </c>
      <c r="G133" s="328"/>
      <c r="H133" s="328" t="s">
        <v>1528</v>
      </c>
      <c r="I133" s="328" t="s">
        <v>1491</v>
      </c>
      <c r="J133" s="328">
        <v>50</v>
      </c>
      <c r="K133" s="376"/>
    </row>
    <row r="134" s="1" customFormat="1" ht="15" customHeight="1">
      <c r="B134" s="373"/>
      <c r="C134" s="328" t="s">
        <v>1507</v>
      </c>
      <c r="D134" s="328"/>
      <c r="E134" s="328"/>
      <c r="F134" s="351" t="s">
        <v>410</v>
      </c>
      <c r="G134" s="328"/>
      <c r="H134" s="328" t="s">
        <v>1528</v>
      </c>
      <c r="I134" s="328" t="s">
        <v>1491</v>
      </c>
      <c r="J134" s="328">
        <v>50</v>
      </c>
      <c r="K134" s="376"/>
    </row>
    <row r="135" s="1" customFormat="1" ht="15" customHeight="1">
      <c r="B135" s="373"/>
      <c r="C135" s="328" t="s">
        <v>1513</v>
      </c>
      <c r="D135" s="328"/>
      <c r="E135" s="328"/>
      <c r="F135" s="351" t="s">
        <v>410</v>
      </c>
      <c r="G135" s="328"/>
      <c r="H135" s="328" t="s">
        <v>1528</v>
      </c>
      <c r="I135" s="328" t="s">
        <v>1491</v>
      </c>
      <c r="J135" s="328">
        <v>50</v>
      </c>
      <c r="K135" s="376"/>
    </row>
    <row r="136" s="1" customFormat="1" ht="15" customHeight="1">
      <c r="B136" s="373"/>
      <c r="C136" s="328" t="s">
        <v>1515</v>
      </c>
      <c r="D136" s="328"/>
      <c r="E136" s="328"/>
      <c r="F136" s="351" t="s">
        <v>410</v>
      </c>
      <c r="G136" s="328"/>
      <c r="H136" s="328" t="s">
        <v>1528</v>
      </c>
      <c r="I136" s="328" t="s">
        <v>1491</v>
      </c>
      <c r="J136" s="328">
        <v>50</v>
      </c>
      <c r="K136" s="376"/>
    </row>
    <row r="137" s="1" customFormat="1" ht="15" customHeight="1">
      <c r="B137" s="373"/>
      <c r="C137" s="328" t="s">
        <v>1516</v>
      </c>
      <c r="D137" s="328"/>
      <c r="E137" s="328"/>
      <c r="F137" s="351" t="s">
        <v>410</v>
      </c>
      <c r="G137" s="328"/>
      <c r="H137" s="328" t="s">
        <v>1541</v>
      </c>
      <c r="I137" s="328" t="s">
        <v>1491</v>
      </c>
      <c r="J137" s="328">
        <v>255</v>
      </c>
      <c r="K137" s="376"/>
    </row>
    <row r="138" s="1" customFormat="1" ht="15" customHeight="1">
      <c r="B138" s="373"/>
      <c r="C138" s="328" t="s">
        <v>1518</v>
      </c>
      <c r="D138" s="328"/>
      <c r="E138" s="328"/>
      <c r="F138" s="351" t="s">
        <v>1489</v>
      </c>
      <c r="G138" s="328"/>
      <c r="H138" s="328" t="s">
        <v>1542</v>
      </c>
      <c r="I138" s="328" t="s">
        <v>1520</v>
      </c>
      <c r="J138" s="328"/>
      <c r="K138" s="376"/>
    </row>
    <row r="139" s="1" customFormat="1" ht="15" customHeight="1">
      <c r="B139" s="373"/>
      <c r="C139" s="328" t="s">
        <v>1521</v>
      </c>
      <c r="D139" s="328"/>
      <c r="E139" s="328"/>
      <c r="F139" s="351" t="s">
        <v>1489</v>
      </c>
      <c r="G139" s="328"/>
      <c r="H139" s="328" t="s">
        <v>1543</v>
      </c>
      <c r="I139" s="328" t="s">
        <v>1523</v>
      </c>
      <c r="J139" s="328"/>
      <c r="K139" s="376"/>
    </row>
    <row r="140" s="1" customFormat="1" ht="15" customHeight="1">
      <c r="B140" s="373"/>
      <c r="C140" s="328" t="s">
        <v>1524</v>
      </c>
      <c r="D140" s="328"/>
      <c r="E140" s="328"/>
      <c r="F140" s="351" t="s">
        <v>1489</v>
      </c>
      <c r="G140" s="328"/>
      <c r="H140" s="328" t="s">
        <v>1524</v>
      </c>
      <c r="I140" s="328" t="s">
        <v>1523</v>
      </c>
      <c r="J140" s="328"/>
      <c r="K140" s="376"/>
    </row>
    <row r="141" s="1" customFormat="1" ht="15" customHeight="1">
      <c r="B141" s="373"/>
      <c r="C141" s="328" t="s">
        <v>37</v>
      </c>
      <c r="D141" s="328"/>
      <c r="E141" s="328"/>
      <c r="F141" s="351" t="s">
        <v>1489</v>
      </c>
      <c r="G141" s="328"/>
      <c r="H141" s="328" t="s">
        <v>1544</v>
      </c>
      <c r="I141" s="328" t="s">
        <v>1523</v>
      </c>
      <c r="J141" s="328"/>
      <c r="K141" s="376"/>
    </row>
    <row r="142" s="1" customFormat="1" ht="15" customHeight="1">
      <c r="B142" s="373"/>
      <c r="C142" s="328" t="s">
        <v>1545</v>
      </c>
      <c r="D142" s="328"/>
      <c r="E142" s="328"/>
      <c r="F142" s="351" t="s">
        <v>1489</v>
      </c>
      <c r="G142" s="328"/>
      <c r="H142" s="328" t="s">
        <v>1546</v>
      </c>
      <c r="I142" s="328" t="s">
        <v>1523</v>
      </c>
      <c r="J142" s="328"/>
      <c r="K142" s="376"/>
    </row>
    <row r="143" s="1" customFormat="1" ht="15" customHeight="1">
      <c r="B143" s="377"/>
      <c r="C143" s="378"/>
      <c r="D143" s="378"/>
      <c r="E143" s="378"/>
      <c r="F143" s="378"/>
      <c r="G143" s="378"/>
      <c r="H143" s="378"/>
      <c r="I143" s="378"/>
      <c r="J143" s="378"/>
      <c r="K143" s="379"/>
    </row>
    <row r="144" s="1" customFormat="1" ht="18.75" customHeight="1">
      <c r="B144" s="364"/>
      <c r="C144" s="364"/>
      <c r="D144" s="364"/>
      <c r="E144" s="364"/>
      <c r="F144" s="365"/>
      <c r="G144" s="364"/>
      <c r="H144" s="364"/>
      <c r="I144" s="364"/>
      <c r="J144" s="364"/>
      <c r="K144" s="364"/>
    </row>
    <row r="145" s="1" customFormat="1" ht="18.75" customHeight="1">
      <c r="B145" s="336"/>
      <c r="C145" s="336"/>
      <c r="D145" s="336"/>
      <c r="E145" s="336"/>
      <c r="F145" s="336"/>
      <c r="G145" s="336"/>
      <c r="H145" s="336"/>
      <c r="I145" s="336"/>
      <c r="J145" s="336"/>
      <c r="K145" s="336"/>
    </row>
    <row r="146" s="1" customFormat="1" ht="7.5" customHeight="1">
      <c r="B146" s="337"/>
      <c r="C146" s="338"/>
      <c r="D146" s="338"/>
      <c r="E146" s="338"/>
      <c r="F146" s="338"/>
      <c r="G146" s="338"/>
      <c r="H146" s="338"/>
      <c r="I146" s="338"/>
      <c r="J146" s="338"/>
      <c r="K146" s="339"/>
    </row>
    <row r="147" s="1" customFormat="1" ht="45" customHeight="1">
      <c r="B147" s="340"/>
      <c r="C147" s="341" t="s">
        <v>1547</v>
      </c>
      <c r="D147" s="341"/>
      <c r="E147" s="341"/>
      <c r="F147" s="341"/>
      <c r="G147" s="341"/>
      <c r="H147" s="341"/>
      <c r="I147" s="341"/>
      <c r="J147" s="341"/>
      <c r="K147" s="342"/>
    </row>
    <row r="148" s="1" customFormat="1" ht="17.25" customHeight="1">
      <c r="B148" s="340"/>
      <c r="C148" s="343" t="s">
        <v>1483</v>
      </c>
      <c r="D148" s="343"/>
      <c r="E148" s="343"/>
      <c r="F148" s="343" t="s">
        <v>1484</v>
      </c>
      <c r="G148" s="344"/>
      <c r="H148" s="343" t="s">
        <v>53</v>
      </c>
      <c r="I148" s="343" t="s">
        <v>56</v>
      </c>
      <c r="J148" s="343" t="s">
        <v>1485</v>
      </c>
      <c r="K148" s="342"/>
    </row>
    <row r="149" s="1" customFormat="1" ht="17.25" customHeight="1">
      <c r="B149" s="340"/>
      <c r="C149" s="345" t="s">
        <v>1486</v>
      </c>
      <c r="D149" s="345"/>
      <c r="E149" s="345"/>
      <c r="F149" s="346" t="s">
        <v>1487</v>
      </c>
      <c r="G149" s="347"/>
      <c r="H149" s="345"/>
      <c r="I149" s="345"/>
      <c r="J149" s="345" t="s">
        <v>1488</v>
      </c>
      <c r="K149" s="342"/>
    </row>
    <row r="150" s="1" customFormat="1" ht="5.25" customHeight="1">
      <c r="B150" s="353"/>
      <c r="C150" s="348"/>
      <c r="D150" s="348"/>
      <c r="E150" s="348"/>
      <c r="F150" s="348"/>
      <c r="G150" s="349"/>
      <c r="H150" s="348"/>
      <c r="I150" s="348"/>
      <c r="J150" s="348"/>
      <c r="K150" s="376"/>
    </row>
    <row r="151" s="1" customFormat="1" ht="15" customHeight="1">
      <c r="B151" s="353"/>
      <c r="C151" s="380" t="s">
        <v>1492</v>
      </c>
      <c r="D151" s="328"/>
      <c r="E151" s="328"/>
      <c r="F151" s="381" t="s">
        <v>1489</v>
      </c>
      <c r="G151" s="328"/>
      <c r="H151" s="380" t="s">
        <v>1528</v>
      </c>
      <c r="I151" s="380" t="s">
        <v>1491</v>
      </c>
      <c r="J151" s="380">
        <v>120</v>
      </c>
      <c r="K151" s="376"/>
    </row>
    <row r="152" s="1" customFormat="1" ht="15" customHeight="1">
      <c r="B152" s="353"/>
      <c r="C152" s="380" t="s">
        <v>1537</v>
      </c>
      <c r="D152" s="328"/>
      <c r="E152" s="328"/>
      <c r="F152" s="381" t="s">
        <v>1489</v>
      </c>
      <c r="G152" s="328"/>
      <c r="H152" s="380" t="s">
        <v>1548</v>
      </c>
      <c r="I152" s="380" t="s">
        <v>1491</v>
      </c>
      <c r="J152" s="380" t="s">
        <v>1539</v>
      </c>
      <c r="K152" s="376"/>
    </row>
    <row r="153" s="1" customFormat="1" ht="15" customHeight="1">
      <c r="B153" s="353"/>
      <c r="C153" s="380" t="s">
        <v>84</v>
      </c>
      <c r="D153" s="328"/>
      <c r="E153" s="328"/>
      <c r="F153" s="381" t="s">
        <v>1489</v>
      </c>
      <c r="G153" s="328"/>
      <c r="H153" s="380" t="s">
        <v>1549</v>
      </c>
      <c r="I153" s="380" t="s">
        <v>1491</v>
      </c>
      <c r="J153" s="380" t="s">
        <v>1539</v>
      </c>
      <c r="K153" s="376"/>
    </row>
    <row r="154" s="1" customFormat="1" ht="15" customHeight="1">
      <c r="B154" s="353"/>
      <c r="C154" s="380" t="s">
        <v>1494</v>
      </c>
      <c r="D154" s="328"/>
      <c r="E154" s="328"/>
      <c r="F154" s="381" t="s">
        <v>410</v>
      </c>
      <c r="G154" s="328"/>
      <c r="H154" s="380" t="s">
        <v>1528</v>
      </c>
      <c r="I154" s="380" t="s">
        <v>1491</v>
      </c>
      <c r="J154" s="380">
        <v>50</v>
      </c>
      <c r="K154" s="376"/>
    </row>
    <row r="155" s="1" customFormat="1" ht="15" customHeight="1">
      <c r="B155" s="353"/>
      <c r="C155" s="380" t="s">
        <v>1496</v>
      </c>
      <c r="D155" s="328"/>
      <c r="E155" s="328"/>
      <c r="F155" s="381" t="s">
        <v>1489</v>
      </c>
      <c r="G155" s="328"/>
      <c r="H155" s="380" t="s">
        <v>1528</v>
      </c>
      <c r="I155" s="380" t="s">
        <v>1498</v>
      </c>
      <c r="J155" s="380"/>
      <c r="K155" s="376"/>
    </row>
    <row r="156" s="1" customFormat="1" ht="15" customHeight="1">
      <c r="B156" s="353"/>
      <c r="C156" s="380" t="s">
        <v>1507</v>
      </c>
      <c r="D156" s="328"/>
      <c r="E156" s="328"/>
      <c r="F156" s="381" t="s">
        <v>410</v>
      </c>
      <c r="G156" s="328"/>
      <c r="H156" s="380" t="s">
        <v>1528</v>
      </c>
      <c r="I156" s="380" t="s">
        <v>1491</v>
      </c>
      <c r="J156" s="380">
        <v>50</v>
      </c>
      <c r="K156" s="376"/>
    </row>
    <row r="157" s="1" customFormat="1" ht="15" customHeight="1">
      <c r="B157" s="353"/>
      <c r="C157" s="380" t="s">
        <v>1515</v>
      </c>
      <c r="D157" s="328"/>
      <c r="E157" s="328"/>
      <c r="F157" s="381" t="s">
        <v>410</v>
      </c>
      <c r="G157" s="328"/>
      <c r="H157" s="380" t="s">
        <v>1528</v>
      </c>
      <c r="I157" s="380" t="s">
        <v>1491</v>
      </c>
      <c r="J157" s="380">
        <v>50</v>
      </c>
      <c r="K157" s="376"/>
    </row>
    <row r="158" s="1" customFormat="1" ht="15" customHeight="1">
      <c r="B158" s="353"/>
      <c r="C158" s="380" t="s">
        <v>1513</v>
      </c>
      <c r="D158" s="328"/>
      <c r="E158" s="328"/>
      <c r="F158" s="381" t="s">
        <v>410</v>
      </c>
      <c r="G158" s="328"/>
      <c r="H158" s="380" t="s">
        <v>1528</v>
      </c>
      <c r="I158" s="380" t="s">
        <v>1491</v>
      </c>
      <c r="J158" s="380">
        <v>50</v>
      </c>
      <c r="K158" s="376"/>
    </row>
    <row r="159" s="1" customFormat="1" ht="15" customHeight="1">
      <c r="B159" s="353"/>
      <c r="C159" s="380" t="s">
        <v>105</v>
      </c>
      <c r="D159" s="328"/>
      <c r="E159" s="328"/>
      <c r="F159" s="381" t="s">
        <v>1489</v>
      </c>
      <c r="G159" s="328"/>
      <c r="H159" s="380" t="s">
        <v>1550</v>
      </c>
      <c r="I159" s="380" t="s">
        <v>1491</v>
      </c>
      <c r="J159" s="380" t="s">
        <v>1551</v>
      </c>
      <c r="K159" s="376"/>
    </row>
    <row r="160" s="1" customFormat="1" ht="15" customHeight="1">
      <c r="B160" s="353"/>
      <c r="C160" s="380" t="s">
        <v>1552</v>
      </c>
      <c r="D160" s="328"/>
      <c r="E160" s="328"/>
      <c r="F160" s="381" t="s">
        <v>1489</v>
      </c>
      <c r="G160" s="328"/>
      <c r="H160" s="380" t="s">
        <v>1553</v>
      </c>
      <c r="I160" s="380" t="s">
        <v>1523</v>
      </c>
      <c r="J160" s="380"/>
      <c r="K160" s="376"/>
    </row>
    <row r="161" s="1" customFormat="1" ht="15" customHeight="1">
      <c r="B161" s="382"/>
      <c r="C161" s="362"/>
      <c r="D161" s="362"/>
      <c r="E161" s="362"/>
      <c r="F161" s="362"/>
      <c r="G161" s="362"/>
      <c r="H161" s="362"/>
      <c r="I161" s="362"/>
      <c r="J161" s="362"/>
      <c r="K161" s="383"/>
    </row>
    <row r="162" s="1" customFormat="1" ht="18.75" customHeight="1">
      <c r="B162" s="364"/>
      <c r="C162" s="374"/>
      <c r="D162" s="374"/>
      <c r="E162" s="374"/>
      <c r="F162" s="384"/>
      <c r="G162" s="374"/>
      <c r="H162" s="374"/>
      <c r="I162" s="374"/>
      <c r="J162" s="374"/>
      <c r="K162" s="364"/>
    </row>
    <row r="163" s="1" customFormat="1" ht="18.75" customHeight="1">
      <c r="B163" s="336"/>
      <c r="C163" s="336"/>
      <c r="D163" s="336"/>
      <c r="E163" s="336"/>
      <c r="F163" s="336"/>
      <c r="G163" s="336"/>
      <c r="H163" s="336"/>
      <c r="I163" s="336"/>
      <c r="J163" s="336"/>
      <c r="K163" s="336"/>
    </row>
    <row r="164" s="1" customFormat="1" ht="7.5" customHeight="1">
      <c r="B164" s="315"/>
      <c r="C164" s="316"/>
      <c r="D164" s="316"/>
      <c r="E164" s="316"/>
      <c r="F164" s="316"/>
      <c r="G164" s="316"/>
      <c r="H164" s="316"/>
      <c r="I164" s="316"/>
      <c r="J164" s="316"/>
      <c r="K164" s="317"/>
    </row>
    <row r="165" s="1" customFormat="1" ht="45" customHeight="1">
      <c r="B165" s="318"/>
      <c r="C165" s="319" t="s">
        <v>1554</v>
      </c>
      <c r="D165" s="319"/>
      <c r="E165" s="319"/>
      <c r="F165" s="319"/>
      <c r="G165" s="319"/>
      <c r="H165" s="319"/>
      <c r="I165" s="319"/>
      <c r="J165" s="319"/>
      <c r="K165" s="320"/>
    </row>
    <row r="166" s="1" customFormat="1" ht="17.25" customHeight="1">
      <c r="B166" s="318"/>
      <c r="C166" s="343" t="s">
        <v>1483</v>
      </c>
      <c r="D166" s="343"/>
      <c r="E166" s="343"/>
      <c r="F166" s="343" t="s">
        <v>1484</v>
      </c>
      <c r="G166" s="385"/>
      <c r="H166" s="386" t="s">
        <v>53</v>
      </c>
      <c r="I166" s="386" t="s">
        <v>56</v>
      </c>
      <c r="J166" s="343" t="s">
        <v>1485</v>
      </c>
      <c r="K166" s="320"/>
    </row>
    <row r="167" s="1" customFormat="1" ht="17.25" customHeight="1">
      <c r="B167" s="321"/>
      <c r="C167" s="345" t="s">
        <v>1486</v>
      </c>
      <c r="D167" s="345"/>
      <c r="E167" s="345"/>
      <c r="F167" s="346" t="s">
        <v>1487</v>
      </c>
      <c r="G167" s="387"/>
      <c r="H167" s="388"/>
      <c r="I167" s="388"/>
      <c r="J167" s="345" t="s">
        <v>1488</v>
      </c>
      <c r="K167" s="323"/>
    </row>
    <row r="168" s="1" customFormat="1" ht="5.25" customHeight="1">
      <c r="B168" s="353"/>
      <c r="C168" s="348"/>
      <c r="D168" s="348"/>
      <c r="E168" s="348"/>
      <c r="F168" s="348"/>
      <c r="G168" s="349"/>
      <c r="H168" s="348"/>
      <c r="I168" s="348"/>
      <c r="J168" s="348"/>
      <c r="K168" s="376"/>
    </row>
    <row r="169" s="1" customFormat="1" ht="15" customHeight="1">
      <c r="B169" s="353"/>
      <c r="C169" s="328" t="s">
        <v>1492</v>
      </c>
      <c r="D169" s="328"/>
      <c r="E169" s="328"/>
      <c r="F169" s="351" t="s">
        <v>1489</v>
      </c>
      <c r="G169" s="328"/>
      <c r="H169" s="328" t="s">
        <v>1528</v>
      </c>
      <c r="I169" s="328" t="s">
        <v>1491</v>
      </c>
      <c r="J169" s="328">
        <v>120</v>
      </c>
      <c r="K169" s="376"/>
    </row>
    <row r="170" s="1" customFormat="1" ht="15" customHeight="1">
      <c r="B170" s="353"/>
      <c r="C170" s="328" t="s">
        <v>1537</v>
      </c>
      <c r="D170" s="328"/>
      <c r="E170" s="328"/>
      <c r="F170" s="351" t="s">
        <v>1489</v>
      </c>
      <c r="G170" s="328"/>
      <c r="H170" s="328" t="s">
        <v>1538</v>
      </c>
      <c r="I170" s="328" t="s">
        <v>1491</v>
      </c>
      <c r="J170" s="328" t="s">
        <v>1539</v>
      </c>
      <c r="K170" s="376"/>
    </row>
    <row r="171" s="1" customFormat="1" ht="15" customHeight="1">
      <c r="B171" s="353"/>
      <c r="C171" s="328" t="s">
        <v>84</v>
      </c>
      <c r="D171" s="328"/>
      <c r="E171" s="328"/>
      <c r="F171" s="351" t="s">
        <v>1489</v>
      </c>
      <c r="G171" s="328"/>
      <c r="H171" s="328" t="s">
        <v>1555</v>
      </c>
      <c r="I171" s="328" t="s">
        <v>1491</v>
      </c>
      <c r="J171" s="328" t="s">
        <v>1539</v>
      </c>
      <c r="K171" s="376"/>
    </row>
    <row r="172" s="1" customFormat="1" ht="15" customHeight="1">
      <c r="B172" s="353"/>
      <c r="C172" s="328" t="s">
        <v>1494</v>
      </c>
      <c r="D172" s="328"/>
      <c r="E172" s="328"/>
      <c r="F172" s="351" t="s">
        <v>410</v>
      </c>
      <c r="G172" s="328"/>
      <c r="H172" s="328" t="s">
        <v>1555</v>
      </c>
      <c r="I172" s="328" t="s">
        <v>1491</v>
      </c>
      <c r="J172" s="328">
        <v>50</v>
      </c>
      <c r="K172" s="376"/>
    </row>
    <row r="173" s="1" customFormat="1" ht="15" customHeight="1">
      <c r="B173" s="353"/>
      <c r="C173" s="328" t="s">
        <v>1496</v>
      </c>
      <c r="D173" s="328"/>
      <c r="E173" s="328"/>
      <c r="F173" s="351" t="s">
        <v>1489</v>
      </c>
      <c r="G173" s="328"/>
      <c r="H173" s="328" t="s">
        <v>1555</v>
      </c>
      <c r="I173" s="328" t="s">
        <v>1498</v>
      </c>
      <c r="J173" s="328"/>
      <c r="K173" s="376"/>
    </row>
    <row r="174" s="1" customFormat="1" ht="15" customHeight="1">
      <c r="B174" s="353"/>
      <c r="C174" s="328" t="s">
        <v>1507</v>
      </c>
      <c r="D174" s="328"/>
      <c r="E174" s="328"/>
      <c r="F174" s="351" t="s">
        <v>410</v>
      </c>
      <c r="G174" s="328"/>
      <c r="H174" s="328" t="s">
        <v>1555</v>
      </c>
      <c r="I174" s="328" t="s">
        <v>1491</v>
      </c>
      <c r="J174" s="328">
        <v>50</v>
      </c>
      <c r="K174" s="376"/>
    </row>
    <row r="175" s="1" customFormat="1" ht="15" customHeight="1">
      <c r="B175" s="353"/>
      <c r="C175" s="328" t="s">
        <v>1515</v>
      </c>
      <c r="D175" s="328"/>
      <c r="E175" s="328"/>
      <c r="F175" s="351" t="s">
        <v>410</v>
      </c>
      <c r="G175" s="328"/>
      <c r="H175" s="328" t="s">
        <v>1555</v>
      </c>
      <c r="I175" s="328" t="s">
        <v>1491</v>
      </c>
      <c r="J175" s="328">
        <v>50</v>
      </c>
      <c r="K175" s="376"/>
    </row>
    <row r="176" s="1" customFormat="1" ht="15" customHeight="1">
      <c r="B176" s="353"/>
      <c r="C176" s="328" t="s">
        <v>1513</v>
      </c>
      <c r="D176" s="328"/>
      <c r="E176" s="328"/>
      <c r="F176" s="351" t="s">
        <v>410</v>
      </c>
      <c r="G176" s="328"/>
      <c r="H176" s="328" t="s">
        <v>1555</v>
      </c>
      <c r="I176" s="328" t="s">
        <v>1491</v>
      </c>
      <c r="J176" s="328">
        <v>50</v>
      </c>
      <c r="K176" s="376"/>
    </row>
    <row r="177" s="1" customFormat="1" ht="15" customHeight="1">
      <c r="B177" s="353"/>
      <c r="C177" s="328" t="s">
        <v>122</v>
      </c>
      <c r="D177" s="328"/>
      <c r="E177" s="328"/>
      <c r="F177" s="351" t="s">
        <v>1489</v>
      </c>
      <c r="G177" s="328"/>
      <c r="H177" s="328" t="s">
        <v>1556</v>
      </c>
      <c r="I177" s="328" t="s">
        <v>1557</v>
      </c>
      <c r="J177" s="328"/>
      <c r="K177" s="376"/>
    </row>
    <row r="178" s="1" customFormat="1" ht="15" customHeight="1">
      <c r="B178" s="353"/>
      <c r="C178" s="328" t="s">
        <v>56</v>
      </c>
      <c r="D178" s="328"/>
      <c r="E178" s="328"/>
      <c r="F178" s="351" t="s">
        <v>1489</v>
      </c>
      <c r="G178" s="328"/>
      <c r="H178" s="328" t="s">
        <v>1558</v>
      </c>
      <c r="I178" s="328" t="s">
        <v>1559</v>
      </c>
      <c r="J178" s="328">
        <v>1</v>
      </c>
      <c r="K178" s="376"/>
    </row>
    <row r="179" s="1" customFormat="1" ht="15" customHeight="1">
      <c r="B179" s="353"/>
      <c r="C179" s="328" t="s">
        <v>52</v>
      </c>
      <c r="D179" s="328"/>
      <c r="E179" s="328"/>
      <c r="F179" s="351" t="s">
        <v>1489</v>
      </c>
      <c r="G179" s="328"/>
      <c r="H179" s="328" t="s">
        <v>1560</v>
      </c>
      <c r="I179" s="328" t="s">
        <v>1491</v>
      </c>
      <c r="J179" s="328">
        <v>20</v>
      </c>
      <c r="K179" s="376"/>
    </row>
    <row r="180" s="1" customFormat="1" ht="15" customHeight="1">
      <c r="B180" s="353"/>
      <c r="C180" s="328" t="s">
        <v>53</v>
      </c>
      <c r="D180" s="328"/>
      <c r="E180" s="328"/>
      <c r="F180" s="351" t="s">
        <v>1489</v>
      </c>
      <c r="G180" s="328"/>
      <c r="H180" s="328" t="s">
        <v>1561</v>
      </c>
      <c r="I180" s="328" t="s">
        <v>1491</v>
      </c>
      <c r="J180" s="328">
        <v>255</v>
      </c>
      <c r="K180" s="376"/>
    </row>
    <row r="181" s="1" customFormat="1" ht="15" customHeight="1">
      <c r="B181" s="353"/>
      <c r="C181" s="328" t="s">
        <v>123</v>
      </c>
      <c r="D181" s="328"/>
      <c r="E181" s="328"/>
      <c r="F181" s="351" t="s">
        <v>1489</v>
      </c>
      <c r="G181" s="328"/>
      <c r="H181" s="328" t="s">
        <v>1453</v>
      </c>
      <c r="I181" s="328" t="s">
        <v>1491</v>
      </c>
      <c r="J181" s="328">
        <v>10</v>
      </c>
      <c r="K181" s="376"/>
    </row>
    <row r="182" s="1" customFormat="1" ht="15" customHeight="1">
      <c r="B182" s="353"/>
      <c r="C182" s="328" t="s">
        <v>124</v>
      </c>
      <c r="D182" s="328"/>
      <c r="E182" s="328"/>
      <c r="F182" s="351" t="s">
        <v>1489</v>
      </c>
      <c r="G182" s="328"/>
      <c r="H182" s="328" t="s">
        <v>1562</v>
      </c>
      <c r="I182" s="328" t="s">
        <v>1523</v>
      </c>
      <c r="J182" s="328"/>
      <c r="K182" s="376"/>
    </row>
    <row r="183" s="1" customFormat="1" ht="15" customHeight="1">
      <c r="B183" s="353"/>
      <c r="C183" s="328" t="s">
        <v>1563</v>
      </c>
      <c r="D183" s="328"/>
      <c r="E183" s="328"/>
      <c r="F183" s="351" t="s">
        <v>1489</v>
      </c>
      <c r="G183" s="328"/>
      <c r="H183" s="328" t="s">
        <v>1564</v>
      </c>
      <c r="I183" s="328" t="s">
        <v>1523</v>
      </c>
      <c r="J183" s="328"/>
      <c r="K183" s="376"/>
    </row>
    <row r="184" s="1" customFormat="1" ht="15" customHeight="1">
      <c r="B184" s="353"/>
      <c r="C184" s="328" t="s">
        <v>1552</v>
      </c>
      <c r="D184" s="328"/>
      <c r="E184" s="328"/>
      <c r="F184" s="351" t="s">
        <v>1489</v>
      </c>
      <c r="G184" s="328"/>
      <c r="H184" s="328" t="s">
        <v>1565</v>
      </c>
      <c r="I184" s="328" t="s">
        <v>1523</v>
      </c>
      <c r="J184" s="328"/>
      <c r="K184" s="376"/>
    </row>
    <row r="185" s="1" customFormat="1" ht="15" customHeight="1">
      <c r="B185" s="353"/>
      <c r="C185" s="328" t="s">
        <v>126</v>
      </c>
      <c r="D185" s="328"/>
      <c r="E185" s="328"/>
      <c r="F185" s="351" t="s">
        <v>410</v>
      </c>
      <c r="G185" s="328"/>
      <c r="H185" s="328" t="s">
        <v>1566</v>
      </c>
      <c r="I185" s="328" t="s">
        <v>1491</v>
      </c>
      <c r="J185" s="328">
        <v>50</v>
      </c>
      <c r="K185" s="376"/>
    </row>
    <row r="186" s="1" customFormat="1" ht="15" customHeight="1">
      <c r="B186" s="353"/>
      <c r="C186" s="328" t="s">
        <v>1567</v>
      </c>
      <c r="D186" s="328"/>
      <c r="E186" s="328"/>
      <c r="F186" s="351" t="s">
        <v>410</v>
      </c>
      <c r="G186" s="328"/>
      <c r="H186" s="328" t="s">
        <v>1568</v>
      </c>
      <c r="I186" s="328" t="s">
        <v>1569</v>
      </c>
      <c r="J186" s="328"/>
      <c r="K186" s="376"/>
    </row>
    <row r="187" s="1" customFormat="1" ht="15" customHeight="1">
      <c r="B187" s="353"/>
      <c r="C187" s="328" t="s">
        <v>1570</v>
      </c>
      <c r="D187" s="328"/>
      <c r="E187" s="328"/>
      <c r="F187" s="351" t="s">
        <v>410</v>
      </c>
      <c r="G187" s="328"/>
      <c r="H187" s="328" t="s">
        <v>1571</v>
      </c>
      <c r="I187" s="328" t="s">
        <v>1569</v>
      </c>
      <c r="J187" s="328"/>
      <c r="K187" s="376"/>
    </row>
    <row r="188" s="1" customFormat="1" ht="15" customHeight="1">
      <c r="B188" s="353"/>
      <c r="C188" s="328" t="s">
        <v>1572</v>
      </c>
      <c r="D188" s="328"/>
      <c r="E188" s="328"/>
      <c r="F188" s="351" t="s">
        <v>410</v>
      </c>
      <c r="G188" s="328"/>
      <c r="H188" s="328" t="s">
        <v>1573</v>
      </c>
      <c r="I188" s="328" t="s">
        <v>1569</v>
      </c>
      <c r="J188" s="328"/>
      <c r="K188" s="376"/>
    </row>
    <row r="189" s="1" customFormat="1" ht="15" customHeight="1">
      <c r="B189" s="353"/>
      <c r="C189" s="389" t="s">
        <v>1574</v>
      </c>
      <c r="D189" s="328"/>
      <c r="E189" s="328"/>
      <c r="F189" s="351" t="s">
        <v>410</v>
      </c>
      <c r="G189" s="328"/>
      <c r="H189" s="328" t="s">
        <v>1575</v>
      </c>
      <c r="I189" s="328" t="s">
        <v>1576</v>
      </c>
      <c r="J189" s="390" t="s">
        <v>1577</v>
      </c>
      <c r="K189" s="376"/>
    </row>
    <row r="190" s="18" customFormat="1" ht="15" customHeight="1">
      <c r="B190" s="391"/>
      <c r="C190" s="392" t="s">
        <v>1578</v>
      </c>
      <c r="D190" s="393"/>
      <c r="E190" s="393"/>
      <c r="F190" s="394" t="s">
        <v>410</v>
      </c>
      <c r="G190" s="393"/>
      <c r="H190" s="393" t="s">
        <v>1579</v>
      </c>
      <c r="I190" s="393" t="s">
        <v>1576</v>
      </c>
      <c r="J190" s="395" t="s">
        <v>1577</v>
      </c>
      <c r="K190" s="396"/>
    </row>
    <row r="191" s="1" customFormat="1" ht="15" customHeight="1">
      <c r="B191" s="353"/>
      <c r="C191" s="389" t="s">
        <v>41</v>
      </c>
      <c r="D191" s="328"/>
      <c r="E191" s="328"/>
      <c r="F191" s="351" t="s">
        <v>1489</v>
      </c>
      <c r="G191" s="328"/>
      <c r="H191" s="325" t="s">
        <v>1580</v>
      </c>
      <c r="I191" s="328" t="s">
        <v>1581</v>
      </c>
      <c r="J191" s="328"/>
      <c r="K191" s="376"/>
    </row>
    <row r="192" s="1" customFormat="1" ht="15" customHeight="1">
      <c r="B192" s="353"/>
      <c r="C192" s="389" t="s">
        <v>1582</v>
      </c>
      <c r="D192" s="328"/>
      <c r="E192" s="328"/>
      <c r="F192" s="351" t="s">
        <v>1489</v>
      </c>
      <c r="G192" s="328"/>
      <c r="H192" s="328" t="s">
        <v>1583</v>
      </c>
      <c r="I192" s="328" t="s">
        <v>1523</v>
      </c>
      <c r="J192" s="328"/>
      <c r="K192" s="376"/>
    </row>
    <row r="193" s="1" customFormat="1" ht="15" customHeight="1">
      <c r="B193" s="353"/>
      <c r="C193" s="389" t="s">
        <v>1584</v>
      </c>
      <c r="D193" s="328"/>
      <c r="E193" s="328"/>
      <c r="F193" s="351" t="s">
        <v>1489</v>
      </c>
      <c r="G193" s="328"/>
      <c r="H193" s="328" t="s">
        <v>1585</v>
      </c>
      <c r="I193" s="328" t="s">
        <v>1523</v>
      </c>
      <c r="J193" s="328"/>
      <c r="K193" s="376"/>
    </row>
    <row r="194" s="1" customFormat="1" ht="15" customHeight="1">
      <c r="B194" s="353"/>
      <c r="C194" s="389" t="s">
        <v>1586</v>
      </c>
      <c r="D194" s="328"/>
      <c r="E194" s="328"/>
      <c r="F194" s="351" t="s">
        <v>410</v>
      </c>
      <c r="G194" s="328"/>
      <c r="H194" s="328" t="s">
        <v>1587</v>
      </c>
      <c r="I194" s="328" t="s">
        <v>1523</v>
      </c>
      <c r="J194" s="328"/>
      <c r="K194" s="376"/>
    </row>
    <row r="195" s="1" customFormat="1" ht="15" customHeight="1">
      <c r="B195" s="382"/>
      <c r="C195" s="397"/>
      <c r="D195" s="362"/>
      <c r="E195" s="362"/>
      <c r="F195" s="362"/>
      <c r="G195" s="362"/>
      <c r="H195" s="362"/>
      <c r="I195" s="362"/>
      <c r="J195" s="362"/>
      <c r="K195" s="383"/>
    </row>
    <row r="196" s="1" customFormat="1" ht="18.75" customHeight="1">
      <c r="B196" s="364"/>
      <c r="C196" s="374"/>
      <c r="D196" s="374"/>
      <c r="E196" s="374"/>
      <c r="F196" s="384"/>
      <c r="G196" s="374"/>
      <c r="H196" s="374"/>
      <c r="I196" s="374"/>
      <c r="J196" s="374"/>
      <c r="K196" s="364"/>
    </row>
    <row r="197" s="1" customFormat="1" ht="18.75" customHeight="1">
      <c r="B197" s="364"/>
      <c r="C197" s="374"/>
      <c r="D197" s="374"/>
      <c r="E197" s="374"/>
      <c r="F197" s="384"/>
      <c r="G197" s="374"/>
      <c r="H197" s="374"/>
      <c r="I197" s="374"/>
      <c r="J197" s="374"/>
      <c r="K197" s="364"/>
    </row>
    <row r="198" s="1" customFormat="1" ht="18.75" customHeight="1">
      <c r="B198" s="336"/>
      <c r="C198" s="336"/>
      <c r="D198" s="336"/>
      <c r="E198" s="336"/>
      <c r="F198" s="336"/>
      <c r="G198" s="336"/>
      <c r="H198" s="336"/>
      <c r="I198" s="336"/>
      <c r="J198" s="336"/>
      <c r="K198" s="336"/>
    </row>
    <row r="199" s="1" customFormat="1" ht="13.5">
      <c r="B199" s="315"/>
      <c r="C199" s="316"/>
      <c r="D199" s="316"/>
      <c r="E199" s="316"/>
      <c r="F199" s="316"/>
      <c r="G199" s="316"/>
      <c r="H199" s="316"/>
      <c r="I199" s="316"/>
      <c r="J199" s="316"/>
      <c r="K199" s="317"/>
    </row>
    <row r="200" s="1" customFormat="1" ht="21">
      <c r="B200" s="318"/>
      <c r="C200" s="319" t="s">
        <v>1588</v>
      </c>
      <c r="D200" s="319"/>
      <c r="E200" s="319"/>
      <c r="F200" s="319"/>
      <c r="G200" s="319"/>
      <c r="H200" s="319"/>
      <c r="I200" s="319"/>
      <c r="J200" s="319"/>
      <c r="K200" s="320"/>
    </row>
    <row r="201" s="1" customFormat="1" ht="25.5" customHeight="1">
      <c r="B201" s="318"/>
      <c r="C201" s="398" t="s">
        <v>1589</v>
      </c>
      <c r="D201" s="398"/>
      <c r="E201" s="398"/>
      <c r="F201" s="398" t="s">
        <v>1590</v>
      </c>
      <c r="G201" s="399"/>
      <c r="H201" s="398" t="s">
        <v>1591</v>
      </c>
      <c r="I201" s="398"/>
      <c r="J201" s="398"/>
      <c r="K201" s="320"/>
    </row>
    <row r="202" s="1" customFormat="1" ht="5.25" customHeight="1">
      <c r="B202" s="353"/>
      <c r="C202" s="348"/>
      <c r="D202" s="348"/>
      <c r="E202" s="348"/>
      <c r="F202" s="348"/>
      <c r="G202" s="374"/>
      <c r="H202" s="348"/>
      <c r="I202" s="348"/>
      <c r="J202" s="348"/>
      <c r="K202" s="376"/>
    </row>
    <row r="203" s="1" customFormat="1" ht="15" customHeight="1">
      <c r="B203" s="353"/>
      <c r="C203" s="328" t="s">
        <v>1581</v>
      </c>
      <c r="D203" s="328"/>
      <c r="E203" s="328"/>
      <c r="F203" s="351" t="s">
        <v>42</v>
      </c>
      <c r="G203" s="328"/>
      <c r="H203" s="328" t="s">
        <v>1592</v>
      </c>
      <c r="I203" s="328"/>
      <c r="J203" s="328"/>
      <c r="K203" s="376"/>
    </row>
    <row r="204" s="1" customFormat="1" ht="15" customHeight="1">
      <c r="B204" s="353"/>
      <c r="C204" s="328"/>
      <c r="D204" s="328"/>
      <c r="E204" s="328"/>
      <c r="F204" s="351" t="s">
        <v>43</v>
      </c>
      <c r="G204" s="328"/>
      <c r="H204" s="328" t="s">
        <v>1593</v>
      </c>
      <c r="I204" s="328"/>
      <c r="J204" s="328"/>
      <c r="K204" s="376"/>
    </row>
    <row r="205" s="1" customFormat="1" ht="15" customHeight="1">
      <c r="B205" s="353"/>
      <c r="C205" s="328"/>
      <c r="D205" s="328"/>
      <c r="E205" s="328"/>
      <c r="F205" s="351" t="s">
        <v>46</v>
      </c>
      <c r="G205" s="328"/>
      <c r="H205" s="328" t="s">
        <v>1594</v>
      </c>
      <c r="I205" s="328"/>
      <c r="J205" s="328"/>
      <c r="K205" s="376"/>
    </row>
    <row r="206" s="1" customFormat="1" ht="15" customHeight="1">
      <c r="B206" s="353"/>
      <c r="C206" s="328"/>
      <c r="D206" s="328"/>
      <c r="E206" s="328"/>
      <c r="F206" s="351" t="s">
        <v>44</v>
      </c>
      <c r="G206" s="328"/>
      <c r="H206" s="328" t="s">
        <v>1595</v>
      </c>
      <c r="I206" s="328"/>
      <c r="J206" s="328"/>
      <c r="K206" s="376"/>
    </row>
    <row r="207" s="1" customFormat="1" ht="15" customHeight="1">
      <c r="B207" s="353"/>
      <c r="C207" s="328"/>
      <c r="D207" s="328"/>
      <c r="E207" s="328"/>
      <c r="F207" s="351" t="s">
        <v>45</v>
      </c>
      <c r="G207" s="328"/>
      <c r="H207" s="328" t="s">
        <v>1596</v>
      </c>
      <c r="I207" s="328"/>
      <c r="J207" s="328"/>
      <c r="K207" s="376"/>
    </row>
    <row r="208" s="1" customFormat="1" ht="15" customHeight="1">
      <c r="B208" s="353"/>
      <c r="C208" s="328"/>
      <c r="D208" s="328"/>
      <c r="E208" s="328"/>
      <c r="F208" s="351"/>
      <c r="G208" s="328"/>
      <c r="H208" s="328"/>
      <c r="I208" s="328"/>
      <c r="J208" s="328"/>
      <c r="K208" s="376"/>
    </row>
    <row r="209" s="1" customFormat="1" ht="15" customHeight="1">
      <c r="B209" s="353"/>
      <c r="C209" s="328" t="s">
        <v>1535</v>
      </c>
      <c r="D209" s="328"/>
      <c r="E209" s="328"/>
      <c r="F209" s="351" t="s">
        <v>77</v>
      </c>
      <c r="G209" s="328"/>
      <c r="H209" s="328" t="s">
        <v>1597</v>
      </c>
      <c r="I209" s="328"/>
      <c r="J209" s="328"/>
      <c r="K209" s="376"/>
    </row>
    <row r="210" s="1" customFormat="1" ht="15" customHeight="1">
      <c r="B210" s="353"/>
      <c r="C210" s="328"/>
      <c r="D210" s="328"/>
      <c r="E210" s="328"/>
      <c r="F210" s="351" t="s">
        <v>1435</v>
      </c>
      <c r="G210" s="328"/>
      <c r="H210" s="328" t="s">
        <v>1436</v>
      </c>
      <c r="I210" s="328"/>
      <c r="J210" s="328"/>
      <c r="K210" s="376"/>
    </row>
    <row r="211" s="1" customFormat="1" ht="15" customHeight="1">
      <c r="B211" s="353"/>
      <c r="C211" s="328"/>
      <c r="D211" s="328"/>
      <c r="E211" s="328"/>
      <c r="F211" s="351" t="s">
        <v>1433</v>
      </c>
      <c r="G211" s="328"/>
      <c r="H211" s="328" t="s">
        <v>1598</v>
      </c>
      <c r="I211" s="328"/>
      <c r="J211" s="328"/>
      <c r="K211" s="376"/>
    </row>
    <row r="212" s="1" customFormat="1" ht="15" customHeight="1">
      <c r="B212" s="400"/>
      <c r="C212" s="328"/>
      <c r="D212" s="328"/>
      <c r="E212" s="328"/>
      <c r="F212" s="351" t="s">
        <v>97</v>
      </c>
      <c r="G212" s="389"/>
      <c r="H212" s="380" t="s">
        <v>1437</v>
      </c>
      <c r="I212" s="380"/>
      <c r="J212" s="380"/>
      <c r="K212" s="401"/>
    </row>
    <row r="213" s="1" customFormat="1" ht="15" customHeight="1">
      <c r="B213" s="400"/>
      <c r="C213" s="328"/>
      <c r="D213" s="328"/>
      <c r="E213" s="328"/>
      <c r="F213" s="351" t="s">
        <v>828</v>
      </c>
      <c r="G213" s="389"/>
      <c r="H213" s="380" t="s">
        <v>1599</v>
      </c>
      <c r="I213" s="380"/>
      <c r="J213" s="380"/>
      <c r="K213" s="401"/>
    </row>
    <row r="214" s="1" customFormat="1" ht="15" customHeight="1">
      <c r="B214" s="400"/>
      <c r="C214" s="328"/>
      <c r="D214" s="328"/>
      <c r="E214" s="328"/>
      <c r="F214" s="351"/>
      <c r="G214" s="389"/>
      <c r="H214" s="380"/>
      <c r="I214" s="380"/>
      <c r="J214" s="380"/>
      <c r="K214" s="401"/>
    </row>
    <row r="215" s="1" customFormat="1" ht="15" customHeight="1">
      <c r="B215" s="400"/>
      <c r="C215" s="328" t="s">
        <v>1559</v>
      </c>
      <c r="D215" s="328"/>
      <c r="E215" s="328"/>
      <c r="F215" s="351">
        <v>1</v>
      </c>
      <c r="G215" s="389"/>
      <c r="H215" s="380" t="s">
        <v>1600</v>
      </c>
      <c r="I215" s="380"/>
      <c r="J215" s="380"/>
      <c r="K215" s="401"/>
    </row>
    <row r="216" s="1" customFormat="1" ht="15" customHeight="1">
      <c r="B216" s="400"/>
      <c r="C216" s="328"/>
      <c r="D216" s="328"/>
      <c r="E216" s="328"/>
      <c r="F216" s="351">
        <v>2</v>
      </c>
      <c r="G216" s="389"/>
      <c r="H216" s="380" t="s">
        <v>1601</v>
      </c>
      <c r="I216" s="380"/>
      <c r="J216" s="380"/>
      <c r="K216" s="401"/>
    </row>
    <row r="217" s="1" customFormat="1" ht="15" customHeight="1">
      <c r="B217" s="400"/>
      <c r="C217" s="328"/>
      <c r="D217" s="328"/>
      <c r="E217" s="328"/>
      <c r="F217" s="351">
        <v>3</v>
      </c>
      <c r="G217" s="389"/>
      <c r="H217" s="380" t="s">
        <v>1602</v>
      </c>
      <c r="I217" s="380"/>
      <c r="J217" s="380"/>
      <c r="K217" s="401"/>
    </row>
    <row r="218" s="1" customFormat="1" ht="15" customHeight="1">
      <c r="B218" s="400"/>
      <c r="C218" s="328"/>
      <c r="D218" s="328"/>
      <c r="E218" s="328"/>
      <c r="F218" s="351">
        <v>4</v>
      </c>
      <c r="G218" s="389"/>
      <c r="H218" s="380" t="s">
        <v>1603</v>
      </c>
      <c r="I218" s="380"/>
      <c r="J218" s="380"/>
      <c r="K218" s="401"/>
    </row>
    <row r="219" s="1" customFormat="1" ht="12.75" customHeight="1">
      <c r="B219" s="402"/>
      <c r="C219" s="403"/>
      <c r="D219" s="403"/>
      <c r="E219" s="403"/>
      <c r="F219" s="403"/>
      <c r="G219" s="403"/>
      <c r="H219" s="403"/>
      <c r="I219" s="403"/>
      <c r="J219" s="403"/>
      <c r="K219" s="40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Šustr Ondřej, Ing.</dc:creator>
  <cp:lastModifiedBy>Šustr Ondřej, Ing.</cp:lastModifiedBy>
  <dcterms:created xsi:type="dcterms:W3CDTF">2024-08-01T12:37:08Z</dcterms:created>
  <dcterms:modified xsi:type="dcterms:W3CDTF">2024-08-01T12:37:12Z</dcterms:modified>
</cp:coreProperties>
</file>